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3650" windowHeight="12915"/>
  </bookViews>
  <sheets>
    <sheet name="SAOB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53" i="3"/>
  <c r="G25" i="3"/>
  <c r="G51" i="3"/>
  <c r="G48" i="3"/>
  <c r="G12" i="3"/>
  <c r="G13" i="3"/>
  <c r="F53" i="3"/>
  <c r="E53" i="3"/>
  <c r="D53" i="3"/>
  <c r="L53" i="3" l="1"/>
  <c r="K53" i="3"/>
  <c r="J53" i="3"/>
  <c r="I53" i="3"/>
  <c r="H53" i="3"/>
  <c r="M52" i="3"/>
  <c r="O52" i="3" s="1"/>
  <c r="M51" i="3"/>
  <c r="N51" i="3" s="1"/>
  <c r="M49" i="3"/>
  <c r="O49" i="3" s="1"/>
  <c r="M48" i="3"/>
  <c r="M47" i="3"/>
  <c r="N47" i="3" s="1"/>
  <c r="O46" i="3"/>
  <c r="M46" i="3"/>
  <c r="N46" i="3" s="1"/>
  <c r="M45" i="3"/>
  <c r="O45" i="3" s="1"/>
  <c r="M44" i="3"/>
  <c r="N44" i="3" s="1"/>
  <c r="M43" i="3"/>
  <c r="O43" i="3" s="1"/>
  <c r="M42" i="3"/>
  <c r="O42" i="3" s="1"/>
  <c r="M41" i="3"/>
  <c r="O41" i="3" s="1"/>
  <c r="M40" i="3"/>
  <c r="O40" i="3" s="1"/>
  <c r="M39" i="3"/>
  <c r="O39" i="3" s="1"/>
  <c r="M38" i="3"/>
  <c r="O38" i="3" s="1"/>
  <c r="M37" i="3"/>
  <c r="O37" i="3" s="1"/>
  <c r="M36" i="3"/>
  <c r="O36" i="3" s="1"/>
  <c r="N35" i="3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D48" i="3"/>
  <c r="F26" i="3"/>
  <c r="E26" i="3"/>
  <c r="D26" i="3"/>
  <c r="M25" i="3"/>
  <c r="N25" i="3" s="1"/>
  <c r="M24" i="3"/>
  <c r="N24" i="3" s="1"/>
  <c r="M23" i="3"/>
  <c r="O23" i="3" s="1"/>
  <c r="M22" i="3"/>
  <c r="O22" i="3" s="1"/>
  <c r="M21" i="3"/>
  <c r="O21" i="3" s="1"/>
  <c r="M20" i="3"/>
  <c r="N20" i="3" s="1"/>
  <c r="M19" i="3"/>
  <c r="O19" i="3" s="1"/>
  <c r="M17" i="3"/>
  <c r="O17" i="3" s="1"/>
  <c r="M16" i="3"/>
  <c r="N16" i="3" s="1"/>
  <c r="M15" i="3"/>
  <c r="N15" i="3" s="1"/>
  <c r="M14" i="3"/>
  <c r="O14" i="3" s="1"/>
  <c r="M13" i="3"/>
  <c r="O13" i="3" s="1"/>
  <c r="M12" i="3"/>
  <c r="O12" i="3" s="1"/>
  <c r="N39" i="3" l="1"/>
  <c r="O48" i="3"/>
  <c r="N21" i="3"/>
  <c r="N31" i="3"/>
  <c r="N43" i="3"/>
  <c r="O16" i="3"/>
  <c r="N32" i="3"/>
  <c r="N36" i="3"/>
  <c r="N40" i="3"/>
  <c r="O44" i="3"/>
  <c r="O25" i="3"/>
  <c r="M53" i="3"/>
  <c r="O53" i="3" s="1"/>
  <c r="O47" i="3"/>
  <c r="O51" i="3"/>
  <c r="N30" i="3"/>
  <c r="N34" i="3"/>
  <c r="N38" i="3"/>
  <c r="N42" i="3"/>
  <c r="N49" i="3"/>
  <c r="N29" i="3"/>
  <c r="N33" i="3"/>
  <c r="N37" i="3"/>
  <c r="N41" i="3"/>
  <c r="N45" i="3"/>
  <c r="N48" i="3"/>
  <c r="N52" i="3"/>
  <c r="O20" i="3"/>
  <c r="N12" i="3"/>
  <c r="O15" i="3"/>
  <c r="O24" i="3"/>
  <c r="N13" i="3"/>
  <c r="N17" i="3"/>
  <c r="N22" i="3"/>
  <c r="M26" i="3"/>
  <c r="O26" i="3" s="1"/>
  <c r="N14" i="3"/>
  <c r="N19" i="3"/>
  <c r="N23" i="3"/>
  <c r="N26" i="3" l="1"/>
  <c r="N53" i="3"/>
</calcChain>
</file>

<file path=xl/sharedStrings.xml><?xml version="1.0" encoding="utf-8"?>
<sst xmlns="http://schemas.openxmlformats.org/spreadsheetml/2006/main" count="86" uniqueCount="66">
  <si>
    <t>June 2021</t>
  </si>
  <si>
    <t>July 2021</t>
  </si>
  <si>
    <t>For the conduct of Apprenticeship Program for LGOOs II and III Batch 53 per ADA # 06-133-2021</t>
  </si>
  <si>
    <t>For the Implementation of LED4LGUs Program per ADA # 06-135-2021</t>
  </si>
  <si>
    <t>For the Implementation of SDG -FACES Project per ADA #06-137-2021</t>
  </si>
  <si>
    <t>For the Implementation of Setting-Up of Mediation and Healing Mechanisms Program per ADA #06-142-2021</t>
  </si>
  <si>
    <t>Funding to Cover monitoring and Other Operational Expenses of the LGRRC per ADA# 06-070-0311</t>
  </si>
  <si>
    <t>For the Enhancement of  the Conference Room into Robust Video-Conferencing -capable rooms to Strengthen the Capacities of LGRRCS to Deliver Uninterupted and Quality CapDev Interventions per Check# 1416517 dated 08.28.2020 P246,700.00</t>
  </si>
  <si>
    <t>Fund transfer for the Printing of DILG Region X Initiated Covid-19 IEC Materials     20-09-0875  20-09-0801  09.25.20 amounting P172,950.00</t>
  </si>
  <si>
    <t>Fund transfer for the Assistance in the Conduct of Apprenticeship Program for LGOOs II &amp; III per ADA# 20-09-0844 &amp; 20-09-0777</t>
  </si>
  <si>
    <t>Unidentifed Deposit</t>
  </si>
  <si>
    <t>R12 for Agus River Basin 1372046</t>
  </si>
  <si>
    <t>CT Fund transferred to 1169</t>
  </si>
  <si>
    <t>For Roll-out on Enhancing COVID 19 Contact Tracing Work: Advance Guide of LGs and Contact Tracers per ADA #06-131-2021</t>
  </si>
  <si>
    <t>For Formulatin of Barangay Development Plan and CapDev Agenda per ADA #06-139-2021</t>
  </si>
  <si>
    <t>For orientation and coaching of LGU CapDev Agenda Formulatin for 4th to 6th class municipality per ADA #06-141-2021</t>
  </si>
  <si>
    <t>Department of the Interior and Local Government</t>
  </si>
  <si>
    <t>Region X - Northern Mindanao</t>
  </si>
  <si>
    <t>TRUST FUND BALANCES</t>
  </si>
  <si>
    <t>LGA</t>
  </si>
  <si>
    <t>PROGRAMS/ ACTIVITIES</t>
  </si>
  <si>
    <t>Disbursements</t>
  </si>
  <si>
    <t>June</t>
  </si>
  <si>
    <t>July</t>
  </si>
  <si>
    <t>September</t>
  </si>
  <si>
    <t>October</t>
  </si>
  <si>
    <t>November</t>
  </si>
  <si>
    <t>December</t>
  </si>
  <si>
    <t>Total</t>
  </si>
  <si>
    <t>TRUST FUND - REGULAR</t>
  </si>
  <si>
    <t>Utilization Rate</t>
  </si>
  <si>
    <t>Balance</t>
  </si>
  <si>
    <t>Perfomance Bond</t>
  </si>
  <si>
    <t>Bid Documents</t>
  </si>
  <si>
    <t>Registration - BNEO Training (CDO) (for refund to BTR)</t>
  </si>
  <si>
    <t>KP Training (Regn P268,000.00 &amp; Regl Counterpart P379,020..76) (for refund to BTR)</t>
  </si>
  <si>
    <t>Regtn Fee -Brgy Accountability Seminar Dec 7-9, 2015 (for refund to BTR)</t>
  </si>
  <si>
    <t>LGU CDO City  Equity for Evacuation Center Construction</t>
  </si>
  <si>
    <t>LGU Kitaotao Counterpart</t>
  </si>
  <si>
    <t>LGU Kitaotao Unimplemented Project Fund</t>
  </si>
  <si>
    <t>LGU Pantar counterpart: Provision of Water Supply Project</t>
  </si>
  <si>
    <t>Mobilization Cost for LLA - PCL, National Secretariate</t>
  </si>
  <si>
    <t>BAWASA FUNDS from FOUs -Cam., Mis. Occ. &amp; Mis. Or.</t>
  </si>
  <si>
    <t>CMGP Funds / PGRR</t>
  </si>
  <si>
    <t>ELCAC Funds from DILG Bukidnon</t>
  </si>
  <si>
    <t>Airfare expenses of RD Agabe &amp; Michelle Espedido from DILG - Bukidnon</t>
  </si>
  <si>
    <t>Unidentified Deposit</t>
  </si>
  <si>
    <t>Receipts from sales of Bid Docs -Junjing Construction &amp; H&amp;N Builders</t>
  </si>
  <si>
    <t>Honorarium of Edd Michael Angelo D. Robril</t>
  </si>
  <si>
    <t>Funding Support to RPOC ISO/RTF- ELCAC Operation Center</t>
  </si>
  <si>
    <t>Disbandment of Private Armed Groups (DPAGS) Municipal &amp; Brgy Rollout per NTA# 21-05-0128 dtd 5.14.21</t>
  </si>
  <si>
    <t>Funds Received/ Balance of May 31, 2021</t>
  </si>
  <si>
    <t>For improvement of DILG Gingoog City</t>
  </si>
  <si>
    <t>Responsible Div/Unit</t>
  </si>
  <si>
    <t>LGCDD</t>
  </si>
  <si>
    <t>RICTU</t>
  </si>
  <si>
    <t>FAD/LGCDD</t>
  </si>
  <si>
    <t>FAD</t>
  </si>
  <si>
    <t>LGMED</t>
  </si>
  <si>
    <t>DILG LDN</t>
  </si>
  <si>
    <t>PDMU</t>
  </si>
  <si>
    <t>DILG CDOC</t>
  </si>
  <si>
    <t xml:space="preserve">Barangay Governance &amp; Administrative Training </t>
  </si>
  <si>
    <t>August</t>
  </si>
  <si>
    <t>As of August 31, 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</si>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</sst>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7" fontId="0" fillId="2" borderId="2" xfId="1" quotePrefix="1" applyNumberFormat="1" applyFont="1" applyFill="1" applyBorder="1" applyAlignment="1">
      <alignment horizontal="center" vertical="center"/>
    </xf>
    <xf numFmtId="164" fontId="0" fillId="2" borderId="12" xfId="1" quotePrefix="1" applyFont="1" applyFill="1" applyBorder="1" applyAlignment="1">
      <alignment horizontal="center" vertical="center"/>
    </xf>
    <xf numFmtId="164" fontId="0" fillId="2" borderId="9" xfId="1" quotePrefix="1" applyFont="1" applyFill="1" applyBorder="1" applyAlignment="1">
      <alignment horizontal="center" vertical="center"/>
    </xf>
    <xf numFmtId="164" fontId="0" fillId="2" borderId="9" xfId="1" applyFont="1" applyFill="1" applyBorder="1" applyAlignment="1">
      <alignment horizontal="center" vertical="center"/>
    </xf>
    <xf numFmtId="164" fontId="0" fillId="2" borderId="10" xfId="1" quotePrefix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164" fontId="3" fillId="0" borderId="0" xfId="1" applyFont="1"/>
    <xf numFmtId="0" fontId="6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7" xfId="1" applyFont="1" applyBorder="1" applyAlignment="1">
      <alignment vertical="center" wrapText="1"/>
    </xf>
    <xf numFmtId="164" fontId="3" fillId="0" borderId="0" xfId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5" xfId="0" applyFont="1" applyBorder="1"/>
    <xf numFmtId="164" fontId="3" fillId="0" borderId="5" xfId="1" applyFont="1" applyBorder="1"/>
    <xf numFmtId="164" fontId="3" fillId="0" borderId="4" xfId="1" applyFont="1" applyBorder="1"/>
    <xf numFmtId="0" fontId="6" fillId="3" borderId="6" xfId="0" applyFont="1" applyFill="1" applyBorder="1"/>
    <xf numFmtId="0" fontId="3" fillId="3" borderId="7" xfId="0" applyFont="1" applyFill="1" applyBorder="1"/>
    <xf numFmtId="164" fontId="3" fillId="3" borderId="7" xfId="1" applyFont="1" applyFill="1" applyBorder="1"/>
    <xf numFmtId="164" fontId="3" fillId="3" borderId="13" xfId="1" applyFont="1" applyFill="1" applyBorder="1"/>
    <xf numFmtId="164" fontId="3" fillId="3" borderId="0" xfId="1" applyFont="1" applyFill="1" applyBorder="1"/>
    <xf numFmtId="164" fontId="3" fillId="3" borderId="10" xfId="1" applyFont="1" applyFill="1" applyBorder="1" applyAlignment="1">
      <alignment vertical="center"/>
    </xf>
    <xf numFmtId="164" fontId="3" fillId="3" borderId="14" xfId="1" applyFont="1" applyFill="1" applyBorder="1" applyAlignment="1">
      <alignment vertical="center"/>
    </xf>
    <xf numFmtId="164" fontId="3" fillId="3" borderId="9" xfId="1" applyFont="1" applyFill="1" applyBorder="1" applyAlignment="1">
      <alignment vertical="center"/>
    </xf>
    <xf numFmtId="10" fontId="3" fillId="3" borderId="10" xfId="2" applyNumberFormat="1" applyFont="1" applyFill="1" applyBorder="1" applyAlignment="1">
      <alignment vertical="center"/>
    </xf>
    <xf numFmtId="0" fontId="6" fillId="4" borderId="6" xfId="0" applyFont="1" applyFill="1" applyBorder="1"/>
    <xf numFmtId="0" fontId="3" fillId="4" borderId="7" xfId="0" applyFont="1" applyFill="1" applyBorder="1"/>
    <xf numFmtId="164" fontId="3" fillId="4" borderId="7" xfId="1" applyFont="1" applyFill="1" applyBorder="1"/>
    <xf numFmtId="164" fontId="3" fillId="4" borderId="0" xfId="1" applyFont="1" applyFill="1" applyBorder="1"/>
    <xf numFmtId="164" fontId="3" fillId="4" borderId="12" xfId="1" applyFont="1" applyFill="1" applyBorder="1" applyAlignment="1">
      <alignment horizontal="center" vertical="center"/>
    </xf>
    <xf numFmtId="10" fontId="3" fillId="4" borderId="2" xfId="2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164" fontId="0" fillId="2" borderId="2" xfId="1" quotePrefix="1" applyFont="1" applyFill="1" applyBorder="1" applyAlignment="1">
      <alignment horizontal="center" vertical="center"/>
    </xf>
    <xf numFmtId="164" fontId="3" fillId="0" borderId="15" xfId="1" applyFont="1" applyBorder="1"/>
    <xf numFmtId="164" fontId="3" fillId="4" borderId="13" xfId="1" applyFont="1" applyFill="1" applyBorder="1"/>
    <xf numFmtId="164" fontId="3" fillId="4" borderId="2" xfId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1" applyFont="1" applyBorder="1" applyAlignment="1">
      <alignment vertical="top"/>
    </xf>
    <xf numFmtId="10" fontId="3" fillId="0" borderId="2" xfId="2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4" fontId="4" fillId="0" borderId="2" xfId="1" applyFont="1" applyBorder="1" applyAlignment="1">
      <alignment vertical="top"/>
    </xf>
    <xf numFmtId="10" fontId="4" fillId="0" borderId="2" xfId="2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7" fillId="0" borderId="2" xfId="0" quotePrefix="1" applyFont="1" applyBorder="1"/>
    <xf numFmtId="0" fontId="3" fillId="0" borderId="2" xfId="0" applyFont="1" applyBorder="1"/>
    <xf numFmtId="164" fontId="3" fillId="0" borderId="2" xfId="1" applyFont="1" applyBorder="1"/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vertical="center"/>
    </xf>
    <xf numFmtId="10" fontId="3" fillId="0" borderId="2" xfId="2" applyNumberFormat="1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2" xfId="1" applyFont="1" applyFill="1" applyBorder="1" applyAlignment="1">
      <alignment vertical="center"/>
    </xf>
    <xf numFmtId="164" fontId="3" fillId="5" borderId="2" xfId="1" applyFont="1" applyFill="1" applyBorder="1" applyAlignment="1">
      <alignment vertical="center"/>
    </xf>
    <xf numFmtId="10" fontId="4" fillId="5" borderId="2" xfId="2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7" fillId="0" borderId="6" xfId="0" quotePrefix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4" fontId="0" fillId="2" borderId="11" xfId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5" xfId="1" applyFont="1" applyFill="1" applyBorder="1" applyAlignment="1">
      <alignment horizontal="center" vertical="center" wrapText="1"/>
    </xf>
    <xf numFmtId="164" fontId="0" fillId="2" borderId="10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7" xfId="0" applyFont="1" applyFill="1" applyBorder="1"/>
    <xf numFmtId="164" fontId="3" fillId="0" borderId="7" xfId="1" applyFont="1" applyFill="1" applyBorder="1"/>
    <xf numFmtId="164" fontId="3" fillId="0" borderId="13" xfId="1" applyFont="1" applyFill="1" applyBorder="1"/>
    <xf numFmtId="164" fontId="3" fillId="0" borderId="0" xfId="1" applyFont="1" applyFill="1" applyBorder="1"/>
    <xf numFmtId="164" fontId="3" fillId="0" borderId="0" xfId="1" applyFont="1" applyFill="1"/>
    <xf numFmtId="0" fontId="3" fillId="0" borderId="0" xfId="0" applyFont="1" applyFill="1"/>
    <xf numFmtId="0" fontId="6" fillId="0" borderId="6" xfId="0" quotePrefix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zoomScale="85" zoomScaleNormal="85" workbookViewId="0">
      <selection activeCell="C17" sqref="C17"/>
    </sheetView>
  </sheetViews>
  <sheetFormatPr defaultColWidth="9.140625" defaultRowHeight="12.75" x14ac:dyDescent="0.2"/>
  <cols>
    <col min="1" max="1" width="0.85546875" style="1" customWidth="1"/>
    <col min="2" max="2" width="45.28515625" style="1" customWidth="1"/>
    <col min="3" max="3" width="12.28515625" style="1" customWidth="1"/>
    <col min="4" max="4" width="14.5703125" style="11" customWidth="1"/>
    <col min="5" max="7" width="12.7109375" style="11" customWidth="1"/>
    <col min="8" max="8" width="12.7109375" style="11" hidden="1" customWidth="1"/>
    <col min="9" max="9" width="14.28515625" style="11" hidden="1" customWidth="1"/>
    <col min="10" max="10" width="13.42578125" style="11" hidden="1" customWidth="1"/>
    <col min="11" max="11" width="13.28515625" style="11" hidden="1" customWidth="1"/>
    <col min="12" max="12" width="7.7109375" style="11" hidden="1" customWidth="1"/>
    <col min="13" max="13" width="14.5703125" style="11" customWidth="1"/>
    <col min="14" max="14" width="14.7109375" style="11" customWidth="1"/>
    <col min="15" max="15" width="11.42578125" style="11" customWidth="1"/>
    <col min="16" max="18" width="9.140625" style="11"/>
    <col min="19" max="16384" width="9.140625" style="1"/>
  </cols>
  <sheetData>
    <row r="1" spans="1:23" ht="13.9" x14ac:dyDescent="0.3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9"/>
      <c r="Q1" s="9"/>
      <c r="R1" s="9"/>
      <c r="S1" s="9"/>
      <c r="T1" s="9"/>
      <c r="U1" s="9"/>
      <c r="V1" s="9"/>
      <c r="W1" s="9"/>
    </row>
    <row r="2" spans="1:23" ht="13.9" x14ac:dyDescent="0.3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9"/>
      <c r="Q2" s="9"/>
      <c r="R2" s="9"/>
      <c r="S2" s="9"/>
      <c r="T2" s="9"/>
      <c r="U2" s="9"/>
      <c r="V2" s="9"/>
      <c r="W2" s="9"/>
    </row>
    <row r="4" spans="1:23" ht="13.9" x14ac:dyDescent="0.3">
      <c r="A4" s="10" t="s">
        <v>16</v>
      </c>
    </row>
    <row r="5" spans="1:23" ht="13.9" x14ac:dyDescent="0.3">
      <c r="A5" s="10" t="s">
        <v>17</v>
      </c>
    </row>
    <row r="7" spans="1:23" s="2" customFormat="1" ht="22.5" customHeight="1" x14ac:dyDescent="0.25">
      <c r="A7" s="92" t="s">
        <v>20</v>
      </c>
      <c r="B7" s="93"/>
      <c r="C7" s="85" t="s">
        <v>53</v>
      </c>
      <c r="D7" s="90" t="s">
        <v>51</v>
      </c>
      <c r="E7" s="87" t="s">
        <v>21</v>
      </c>
      <c r="F7" s="88"/>
      <c r="G7" s="88"/>
      <c r="H7" s="88"/>
      <c r="I7" s="88"/>
      <c r="J7" s="88"/>
      <c r="K7" s="88"/>
      <c r="L7" s="88"/>
      <c r="M7" s="89"/>
      <c r="N7" s="90" t="s">
        <v>31</v>
      </c>
      <c r="O7" s="90" t="s">
        <v>30</v>
      </c>
      <c r="P7" s="3"/>
      <c r="Q7" s="3"/>
      <c r="R7" s="3"/>
    </row>
    <row r="8" spans="1:23" s="2" customFormat="1" ht="36.75" customHeight="1" x14ac:dyDescent="0.25">
      <c r="A8" s="94"/>
      <c r="B8" s="95"/>
      <c r="C8" s="86"/>
      <c r="D8" s="91"/>
      <c r="E8" s="4" t="s">
        <v>22</v>
      </c>
      <c r="F8" s="5" t="s">
        <v>23</v>
      </c>
      <c r="G8" s="43" t="s">
        <v>63</v>
      </c>
      <c r="H8" s="6" t="s">
        <v>24</v>
      </c>
      <c r="I8" s="6" t="s">
        <v>25</v>
      </c>
      <c r="J8" s="6" t="s">
        <v>26</v>
      </c>
      <c r="K8" s="7" t="s">
        <v>27</v>
      </c>
      <c r="L8" s="7"/>
      <c r="M8" s="8" t="s">
        <v>28</v>
      </c>
      <c r="N8" s="91"/>
      <c r="O8" s="91"/>
      <c r="P8" s="3"/>
      <c r="Q8" s="3"/>
      <c r="R8" s="3"/>
    </row>
    <row r="9" spans="1:23" s="2" customFormat="1" ht="7.5" customHeight="1" x14ac:dyDescent="0.3">
      <c r="A9" s="12"/>
      <c r="B9" s="13"/>
      <c r="C9" s="13"/>
      <c r="D9" s="14"/>
      <c r="E9" s="15"/>
      <c r="F9" s="16"/>
      <c r="G9" s="15"/>
      <c r="H9" s="17"/>
      <c r="I9" s="17"/>
      <c r="J9" s="17"/>
      <c r="K9" s="17"/>
      <c r="L9" s="17"/>
      <c r="M9" s="16"/>
      <c r="N9" s="16"/>
      <c r="O9" s="18"/>
      <c r="P9" s="3"/>
      <c r="Q9" s="3"/>
      <c r="R9" s="3"/>
    </row>
    <row r="10" spans="1:23" ht="13.9" x14ac:dyDescent="0.3">
      <c r="A10" s="27" t="s">
        <v>19</v>
      </c>
      <c r="B10" s="28"/>
      <c r="C10" s="28"/>
      <c r="D10" s="29"/>
      <c r="E10" s="30"/>
      <c r="F10" s="29"/>
      <c r="G10" s="30"/>
      <c r="H10" s="31"/>
      <c r="I10" s="31"/>
      <c r="J10" s="31"/>
      <c r="K10" s="31"/>
      <c r="L10" s="31"/>
      <c r="M10" s="29"/>
      <c r="N10" s="29"/>
      <c r="O10" s="29"/>
    </row>
    <row r="11" spans="1:23" s="101" customFormat="1" x14ac:dyDescent="0.2">
      <c r="A11" s="102" t="s">
        <v>65</v>
      </c>
      <c r="B11" s="96"/>
      <c r="C11" s="96"/>
      <c r="D11" s="97"/>
      <c r="E11" s="98"/>
      <c r="F11" s="97"/>
      <c r="G11" s="98"/>
      <c r="H11" s="99"/>
      <c r="I11" s="99"/>
      <c r="J11" s="99"/>
      <c r="K11" s="99"/>
      <c r="L11" s="99"/>
      <c r="M11" s="97"/>
      <c r="N11" s="97"/>
      <c r="O11" s="97"/>
      <c r="P11" s="100"/>
      <c r="Q11" s="100"/>
      <c r="R11" s="100"/>
    </row>
    <row r="12" spans="1:23" s="20" customFormat="1" ht="25.5" x14ac:dyDescent="0.25">
      <c r="A12" s="63"/>
      <c r="B12" s="64" t="s">
        <v>6</v>
      </c>
      <c r="C12" s="65" t="s">
        <v>54</v>
      </c>
      <c r="D12" s="66">
        <v>142273.34</v>
      </c>
      <c r="E12" s="66">
        <v>18060.05</v>
      </c>
      <c r="F12" s="66">
        <v>17220</v>
      </c>
      <c r="G12" s="66">
        <f>2100.05+17188.29</f>
        <v>19288.34</v>
      </c>
      <c r="H12" s="66"/>
      <c r="I12" s="66"/>
      <c r="J12" s="66"/>
      <c r="K12" s="66"/>
      <c r="L12" s="66"/>
      <c r="M12" s="66">
        <f>SUM(E12:K12)</f>
        <v>54568.39</v>
      </c>
      <c r="N12" s="66">
        <f>+D12-M12</f>
        <v>87704.95</v>
      </c>
      <c r="O12" s="67">
        <f>+M12/D12</f>
        <v>0.38354613731567699</v>
      </c>
      <c r="P12" s="19"/>
      <c r="Q12" s="19"/>
      <c r="R12" s="19"/>
    </row>
    <row r="13" spans="1:23" s="20" customFormat="1" ht="63.75" x14ac:dyDescent="0.25">
      <c r="A13" s="63"/>
      <c r="B13" s="64" t="s">
        <v>7</v>
      </c>
      <c r="C13" s="65" t="s">
        <v>55</v>
      </c>
      <c r="D13" s="66">
        <v>246700</v>
      </c>
      <c r="E13" s="66"/>
      <c r="F13" s="66"/>
      <c r="G13" s="66">
        <f>24995+49190</f>
        <v>74185</v>
      </c>
      <c r="H13" s="66"/>
      <c r="I13" s="66"/>
      <c r="J13" s="66"/>
      <c r="K13" s="66"/>
      <c r="L13" s="66"/>
      <c r="M13" s="66">
        <f t="shared" ref="M13:M25" si="0">SUM(E13:K13)</f>
        <v>74185</v>
      </c>
      <c r="N13" s="66">
        <f t="shared" ref="N13:N25" si="1">+D13-M13</f>
        <v>172515</v>
      </c>
      <c r="O13" s="67">
        <f t="shared" ref="O13:O26" si="2">+M13/D13</f>
        <v>0.30070936359951356</v>
      </c>
      <c r="P13" s="19"/>
      <c r="Q13" s="19"/>
      <c r="R13" s="19"/>
    </row>
    <row r="14" spans="1:23" s="20" customFormat="1" ht="38.25" x14ac:dyDescent="0.25">
      <c r="A14" s="63"/>
      <c r="B14" s="64" t="s">
        <v>8</v>
      </c>
      <c r="C14" s="65" t="s">
        <v>54</v>
      </c>
      <c r="D14" s="66">
        <v>172950</v>
      </c>
      <c r="E14" s="66"/>
      <c r="F14" s="66"/>
      <c r="G14" s="66"/>
      <c r="H14" s="66"/>
      <c r="I14" s="66"/>
      <c r="J14" s="66"/>
      <c r="K14" s="66"/>
      <c r="L14" s="66"/>
      <c r="M14" s="66">
        <f t="shared" si="0"/>
        <v>0</v>
      </c>
      <c r="N14" s="66">
        <f t="shared" si="1"/>
        <v>172950</v>
      </c>
      <c r="O14" s="67">
        <f t="shared" si="2"/>
        <v>0</v>
      </c>
      <c r="P14" s="19"/>
      <c r="Q14" s="19"/>
      <c r="R14" s="19"/>
    </row>
    <row r="15" spans="1:23" s="20" customFormat="1" ht="38.25" x14ac:dyDescent="0.25">
      <c r="A15" s="63"/>
      <c r="B15" s="64" t="s">
        <v>9</v>
      </c>
      <c r="C15" s="65" t="s">
        <v>54</v>
      </c>
      <c r="D15" s="66">
        <v>351000</v>
      </c>
      <c r="E15" s="66">
        <v>66900</v>
      </c>
      <c r="F15" s="66"/>
      <c r="G15" s="66"/>
      <c r="H15" s="66"/>
      <c r="I15" s="66"/>
      <c r="J15" s="66"/>
      <c r="K15" s="66"/>
      <c r="L15" s="66"/>
      <c r="M15" s="66">
        <f t="shared" si="0"/>
        <v>66900</v>
      </c>
      <c r="N15" s="66">
        <f t="shared" si="1"/>
        <v>284100</v>
      </c>
      <c r="O15" s="67">
        <f t="shared" si="2"/>
        <v>0.19059829059829059</v>
      </c>
      <c r="P15" s="19"/>
      <c r="Q15" s="19"/>
      <c r="R15" s="19"/>
    </row>
    <row r="16" spans="1:23" s="20" customFormat="1" x14ac:dyDescent="0.25">
      <c r="A16" s="63"/>
      <c r="B16" s="68" t="s">
        <v>10</v>
      </c>
      <c r="C16" s="69"/>
      <c r="D16" s="70">
        <v>4500</v>
      </c>
      <c r="E16" s="71"/>
      <c r="F16" s="71"/>
      <c r="G16" s="71"/>
      <c r="H16" s="71"/>
      <c r="I16" s="71"/>
      <c r="J16" s="71"/>
      <c r="K16" s="71"/>
      <c r="L16" s="71"/>
      <c r="M16" s="70">
        <f t="shared" si="0"/>
        <v>0</v>
      </c>
      <c r="N16" s="70">
        <f t="shared" si="1"/>
        <v>4500</v>
      </c>
      <c r="O16" s="72">
        <f t="shared" si="2"/>
        <v>0</v>
      </c>
      <c r="P16" s="19"/>
      <c r="Q16" s="19"/>
      <c r="R16" s="19"/>
    </row>
    <row r="17" spans="1:18" s="20" customFormat="1" x14ac:dyDescent="0.25">
      <c r="A17" s="63"/>
      <c r="B17" s="73" t="s">
        <v>11</v>
      </c>
      <c r="C17" s="74"/>
      <c r="D17" s="70">
        <v>132016.54999999999</v>
      </c>
      <c r="E17" s="71"/>
      <c r="F17" s="71"/>
      <c r="G17" s="71"/>
      <c r="H17" s="71"/>
      <c r="I17" s="71"/>
      <c r="J17" s="71"/>
      <c r="K17" s="71"/>
      <c r="L17" s="71"/>
      <c r="M17" s="70">
        <f t="shared" si="0"/>
        <v>0</v>
      </c>
      <c r="N17" s="70">
        <f t="shared" si="1"/>
        <v>132016.54999999999</v>
      </c>
      <c r="O17" s="72">
        <f t="shared" si="2"/>
        <v>0</v>
      </c>
      <c r="P17" s="19"/>
      <c r="Q17" s="19"/>
      <c r="R17" s="19"/>
    </row>
    <row r="18" spans="1:18" s="20" customFormat="1" ht="15" customHeight="1" x14ac:dyDescent="0.25">
      <c r="A18" s="75" t="s">
        <v>1</v>
      </c>
      <c r="B18" s="76"/>
      <c r="C18" s="7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19"/>
      <c r="Q18" s="19"/>
      <c r="R18" s="19"/>
    </row>
    <row r="19" spans="1:18" s="20" customFormat="1" ht="25.5" x14ac:dyDescent="0.25">
      <c r="A19" s="63"/>
      <c r="B19" s="64" t="s">
        <v>5</v>
      </c>
      <c r="C19" s="65" t="s">
        <v>58</v>
      </c>
      <c r="D19" s="66">
        <v>100000</v>
      </c>
      <c r="E19" s="66"/>
      <c r="F19" s="66"/>
      <c r="G19" s="66"/>
      <c r="H19" s="66"/>
      <c r="I19" s="66"/>
      <c r="J19" s="66"/>
      <c r="K19" s="66"/>
      <c r="L19" s="66"/>
      <c r="M19" s="66">
        <f t="shared" si="0"/>
        <v>0</v>
      </c>
      <c r="N19" s="66">
        <f t="shared" si="1"/>
        <v>100000</v>
      </c>
      <c r="O19" s="67">
        <f t="shared" si="2"/>
        <v>0</v>
      </c>
      <c r="P19" s="19"/>
      <c r="Q19" s="19"/>
      <c r="R19" s="19"/>
    </row>
    <row r="20" spans="1:18" s="20" customFormat="1" ht="38.25" x14ac:dyDescent="0.25">
      <c r="A20" s="63"/>
      <c r="B20" s="64" t="s">
        <v>15</v>
      </c>
      <c r="C20" s="65" t="s">
        <v>54</v>
      </c>
      <c r="D20" s="66">
        <v>450000</v>
      </c>
      <c r="E20" s="66"/>
      <c r="F20" s="66"/>
      <c r="G20" s="66"/>
      <c r="H20" s="66"/>
      <c r="I20" s="66"/>
      <c r="J20" s="66"/>
      <c r="K20" s="66"/>
      <c r="L20" s="66"/>
      <c r="M20" s="66">
        <f t="shared" si="0"/>
        <v>0</v>
      </c>
      <c r="N20" s="66">
        <f t="shared" si="1"/>
        <v>450000</v>
      </c>
      <c r="O20" s="67">
        <f t="shared" si="2"/>
        <v>0</v>
      </c>
      <c r="P20" s="19"/>
      <c r="Q20" s="19"/>
      <c r="R20" s="19"/>
    </row>
    <row r="21" spans="1:18" s="20" customFormat="1" ht="25.5" x14ac:dyDescent="0.25">
      <c r="A21" s="63"/>
      <c r="B21" s="64" t="s">
        <v>14</v>
      </c>
      <c r="C21" s="65" t="s">
        <v>54</v>
      </c>
      <c r="D21" s="66">
        <v>250000</v>
      </c>
      <c r="E21" s="66"/>
      <c r="F21" s="66"/>
      <c r="G21" s="66"/>
      <c r="H21" s="66"/>
      <c r="I21" s="66"/>
      <c r="J21" s="66"/>
      <c r="K21" s="66"/>
      <c r="L21" s="66"/>
      <c r="M21" s="66">
        <f t="shared" si="0"/>
        <v>0</v>
      </c>
      <c r="N21" s="66">
        <f t="shared" si="1"/>
        <v>250000</v>
      </c>
      <c r="O21" s="67">
        <f t="shared" si="2"/>
        <v>0</v>
      </c>
      <c r="P21" s="19"/>
      <c r="Q21" s="19"/>
      <c r="R21" s="19"/>
    </row>
    <row r="22" spans="1:18" s="20" customFormat="1" ht="25.5" x14ac:dyDescent="0.25">
      <c r="A22" s="63"/>
      <c r="B22" s="64" t="s">
        <v>4</v>
      </c>
      <c r="C22" s="65" t="s">
        <v>54</v>
      </c>
      <c r="D22" s="66">
        <v>350000</v>
      </c>
      <c r="E22" s="66"/>
      <c r="F22" s="66"/>
      <c r="G22" s="66"/>
      <c r="H22" s="66"/>
      <c r="I22" s="66"/>
      <c r="J22" s="66"/>
      <c r="K22" s="66"/>
      <c r="L22" s="66"/>
      <c r="M22" s="66">
        <f t="shared" si="0"/>
        <v>0</v>
      </c>
      <c r="N22" s="66">
        <f t="shared" si="1"/>
        <v>350000</v>
      </c>
      <c r="O22" s="67">
        <f t="shared" si="2"/>
        <v>0</v>
      </c>
      <c r="P22" s="19"/>
      <c r="Q22" s="19"/>
      <c r="R22" s="19"/>
    </row>
    <row r="23" spans="1:18" s="20" customFormat="1" ht="25.5" x14ac:dyDescent="0.25">
      <c r="A23" s="63"/>
      <c r="B23" s="64" t="s">
        <v>3</v>
      </c>
      <c r="C23" s="65" t="s">
        <v>54</v>
      </c>
      <c r="D23" s="66">
        <v>357500</v>
      </c>
      <c r="E23" s="66"/>
      <c r="F23" s="66"/>
      <c r="G23" s="66"/>
      <c r="H23" s="66"/>
      <c r="I23" s="66"/>
      <c r="J23" s="66"/>
      <c r="K23" s="66"/>
      <c r="L23" s="66"/>
      <c r="M23" s="66">
        <f t="shared" si="0"/>
        <v>0</v>
      </c>
      <c r="N23" s="66">
        <f t="shared" si="1"/>
        <v>357500</v>
      </c>
      <c r="O23" s="67">
        <f t="shared" si="2"/>
        <v>0</v>
      </c>
      <c r="P23" s="19"/>
      <c r="Q23" s="19"/>
      <c r="R23" s="19"/>
    </row>
    <row r="24" spans="1:18" s="20" customFormat="1" ht="25.5" x14ac:dyDescent="0.25">
      <c r="A24" s="63"/>
      <c r="B24" s="64" t="s">
        <v>2</v>
      </c>
      <c r="C24" s="65" t="s">
        <v>54</v>
      </c>
      <c r="D24" s="66">
        <v>60000</v>
      </c>
      <c r="E24" s="66"/>
      <c r="F24" s="66"/>
      <c r="G24" s="66"/>
      <c r="H24" s="66"/>
      <c r="I24" s="66"/>
      <c r="J24" s="66"/>
      <c r="K24" s="66"/>
      <c r="L24" s="66"/>
      <c r="M24" s="66">
        <f t="shared" si="0"/>
        <v>0</v>
      </c>
      <c r="N24" s="66">
        <f t="shared" si="1"/>
        <v>60000</v>
      </c>
      <c r="O24" s="67">
        <f t="shared" si="2"/>
        <v>0</v>
      </c>
      <c r="P24" s="19"/>
      <c r="Q24" s="19"/>
      <c r="R24" s="19"/>
    </row>
    <row r="25" spans="1:18" s="20" customFormat="1" ht="38.25" x14ac:dyDescent="0.25">
      <c r="A25" s="78"/>
      <c r="B25" s="64" t="s">
        <v>13</v>
      </c>
      <c r="C25" s="65" t="s">
        <v>54</v>
      </c>
      <c r="D25" s="66">
        <v>500000</v>
      </c>
      <c r="E25" s="66"/>
      <c r="F25" s="66">
        <v>14615</v>
      </c>
      <c r="G25" s="66">
        <f>14000+7991.76+5964+2140+17500+21000+5000+8897.48+5100</f>
        <v>87593.24</v>
      </c>
      <c r="H25" s="66"/>
      <c r="I25" s="66"/>
      <c r="J25" s="66"/>
      <c r="K25" s="66"/>
      <c r="L25" s="66"/>
      <c r="M25" s="66">
        <f t="shared" si="0"/>
        <v>102208.24</v>
      </c>
      <c r="N25" s="66">
        <f t="shared" si="1"/>
        <v>397791.76</v>
      </c>
      <c r="O25" s="67">
        <f t="shared" si="2"/>
        <v>0.20441648000000001</v>
      </c>
      <c r="P25" s="19"/>
      <c r="Q25" s="19"/>
      <c r="R25" s="19"/>
    </row>
    <row r="26" spans="1:18" s="22" customFormat="1" ht="23.25" customHeight="1" x14ac:dyDescent="0.25">
      <c r="A26" s="79" t="s">
        <v>28</v>
      </c>
      <c r="B26" s="80"/>
      <c r="C26" s="47"/>
      <c r="D26" s="32">
        <f>SUM(D12:D25)</f>
        <v>3116939.8899999997</v>
      </c>
      <c r="E26" s="33">
        <f t="shared" ref="E26:F26" si="3">SUM(E12:E25)</f>
        <v>84960.05</v>
      </c>
      <c r="F26" s="32">
        <f t="shared" si="3"/>
        <v>31835</v>
      </c>
      <c r="G26" s="32">
        <f>SUM(G12:G25)</f>
        <v>181066.58000000002</v>
      </c>
      <c r="H26" s="34"/>
      <c r="I26" s="34"/>
      <c r="J26" s="34"/>
      <c r="K26" s="34"/>
      <c r="L26" s="34"/>
      <c r="M26" s="32">
        <f t="shared" ref="M26" si="4">SUM(M12:M25)</f>
        <v>297861.63</v>
      </c>
      <c r="N26" s="32">
        <f>SUM(N12:N25)</f>
        <v>2819078.26</v>
      </c>
      <c r="O26" s="35">
        <f t="shared" si="2"/>
        <v>9.556219898741776E-2</v>
      </c>
      <c r="P26" s="21"/>
      <c r="Q26" s="21"/>
      <c r="R26" s="21"/>
    </row>
    <row r="27" spans="1:18" ht="7.5" hidden="1" customHeight="1" x14ac:dyDescent="0.2">
      <c r="A27" s="23"/>
      <c r="B27" s="24"/>
      <c r="C27" s="24"/>
      <c r="D27" s="25"/>
      <c r="E27" s="25"/>
      <c r="F27" s="25"/>
      <c r="G27" s="44"/>
      <c r="H27" s="26"/>
      <c r="I27" s="26"/>
      <c r="J27" s="26"/>
      <c r="K27" s="26"/>
      <c r="L27" s="26"/>
      <c r="M27" s="25"/>
      <c r="N27" s="25"/>
      <c r="O27" s="25"/>
    </row>
    <row r="28" spans="1:18" hidden="1" x14ac:dyDescent="0.2">
      <c r="A28" s="36" t="s">
        <v>29</v>
      </c>
      <c r="B28" s="37"/>
      <c r="C28" s="37"/>
      <c r="D28" s="38"/>
      <c r="E28" s="38"/>
      <c r="F28" s="38"/>
      <c r="G28" s="45"/>
      <c r="H28" s="39"/>
      <c r="I28" s="39"/>
      <c r="J28" s="39"/>
      <c r="K28" s="39"/>
      <c r="L28" s="39"/>
      <c r="M28" s="38"/>
      <c r="N28" s="38"/>
      <c r="O28" s="38"/>
    </row>
    <row r="29" spans="1:18" s="20" customFormat="1" hidden="1" x14ac:dyDescent="0.25">
      <c r="A29" s="57"/>
      <c r="B29" s="57" t="s">
        <v>32</v>
      </c>
      <c r="C29" s="58" t="s">
        <v>57</v>
      </c>
      <c r="D29" s="50">
        <v>741950</v>
      </c>
      <c r="E29" s="50"/>
      <c r="F29" s="50"/>
      <c r="G29" s="50"/>
      <c r="H29" s="50"/>
      <c r="I29" s="50"/>
      <c r="J29" s="50"/>
      <c r="K29" s="50"/>
      <c r="L29" s="50"/>
      <c r="M29" s="50">
        <f t="shared" ref="M29:M52" si="5">SUM(E29:K29)</f>
        <v>0</v>
      </c>
      <c r="N29" s="50">
        <f t="shared" ref="N29:N52" si="6">+D29-M29</f>
        <v>741950</v>
      </c>
      <c r="O29" s="51">
        <f t="shared" ref="O29:O52" si="7">+M29/D29</f>
        <v>0</v>
      </c>
      <c r="P29" s="19"/>
      <c r="Q29" s="19"/>
      <c r="R29" s="19"/>
    </row>
    <row r="30" spans="1:18" s="20" customFormat="1" hidden="1" x14ac:dyDescent="0.25">
      <c r="A30" s="57"/>
      <c r="B30" s="57" t="s">
        <v>33</v>
      </c>
      <c r="C30" s="58" t="s">
        <v>57</v>
      </c>
      <c r="D30" s="50">
        <v>80866</v>
      </c>
      <c r="E30" s="50"/>
      <c r="F30" s="50"/>
      <c r="G30" s="50"/>
      <c r="H30" s="50"/>
      <c r="I30" s="50"/>
      <c r="J30" s="50"/>
      <c r="K30" s="50"/>
      <c r="L30" s="50"/>
      <c r="M30" s="50">
        <f t="shared" si="5"/>
        <v>0</v>
      </c>
      <c r="N30" s="50">
        <f t="shared" si="6"/>
        <v>80866</v>
      </c>
      <c r="O30" s="51">
        <f t="shared" si="7"/>
        <v>0</v>
      </c>
      <c r="P30" s="19"/>
      <c r="Q30" s="19"/>
      <c r="R30" s="19"/>
    </row>
    <row r="31" spans="1:18" s="20" customFormat="1" hidden="1" x14ac:dyDescent="0.25">
      <c r="A31" s="57"/>
      <c r="B31" s="52" t="s">
        <v>34</v>
      </c>
      <c r="C31" s="52"/>
      <c r="D31" s="53">
        <v>1204.5</v>
      </c>
      <c r="E31" s="53"/>
      <c r="F31" s="53"/>
      <c r="G31" s="53"/>
      <c r="H31" s="53"/>
      <c r="I31" s="53"/>
      <c r="J31" s="53"/>
      <c r="K31" s="53"/>
      <c r="L31" s="53"/>
      <c r="M31" s="53">
        <f t="shared" si="5"/>
        <v>0</v>
      </c>
      <c r="N31" s="53">
        <f t="shared" si="6"/>
        <v>1204.5</v>
      </c>
      <c r="O31" s="54">
        <f t="shared" si="7"/>
        <v>0</v>
      </c>
      <c r="P31" s="19"/>
      <c r="Q31" s="19"/>
      <c r="R31" s="19"/>
    </row>
    <row r="32" spans="1:18" s="20" customFormat="1" ht="25.5" hidden="1" x14ac:dyDescent="0.25">
      <c r="A32" s="57"/>
      <c r="B32" s="52" t="s">
        <v>35</v>
      </c>
      <c r="C32" s="52"/>
      <c r="D32" s="53">
        <v>38073.760000000009</v>
      </c>
      <c r="E32" s="53"/>
      <c r="F32" s="53"/>
      <c r="G32" s="53"/>
      <c r="H32" s="53"/>
      <c r="I32" s="53"/>
      <c r="J32" s="53"/>
      <c r="K32" s="53"/>
      <c r="L32" s="53"/>
      <c r="M32" s="53">
        <f t="shared" si="5"/>
        <v>0</v>
      </c>
      <c r="N32" s="53">
        <f t="shared" si="6"/>
        <v>38073.760000000009</v>
      </c>
      <c r="O32" s="54">
        <f t="shared" si="7"/>
        <v>0</v>
      </c>
      <c r="P32" s="19"/>
      <c r="Q32" s="19"/>
      <c r="R32" s="19"/>
    </row>
    <row r="33" spans="1:18" s="20" customFormat="1" ht="25.5" hidden="1" x14ac:dyDescent="0.25">
      <c r="A33" s="57"/>
      <c r="B33" s="59" t="s">
        <v>36</v>
      </c>
      <c r="C33" s="59"/>
      <c r="D33" s="53">
        <v>47997.900000000023</v>
      </c>
      <c r="E33" s="53"/>
      <c r="F33" s="53"/>
      <c r="G33" s="53"/>
      <c r="H33" s="53"/>
      <c r="I33" s="53"/>
      <c r="J33" s="53"/>
      <c r="K33" s="53"/>
      <c r="L33" s="53"/>
      <c r="M33" s="53">
        <f t="shared" si="5"/>
        <v>0</v>
      </c>
      <c r="N33" s="53">
        <f t="shared" si="6"/>
        <v>47997.900000000023</v>
      </c>
      <c r="O33" s="54">
        <f t="shared" si="7"/>
        <v>0</v>
      </c>
      <c r="P33" s="19"/>
      <c r="Q33" s="19"/>
      <c r="R33" s="19"/>
    </row>
    <row r="34" spans="1:18" s="20" customFormat="1" ht="19.5" hidden="1" customHeight="1" x14ac:dyDescent="0.25">
      <c r="A34" s="57"/>
      <c r="B34" s="48" t="s">
        <v>37</v>
      </c>
      <c r="C34" s="49" t="s">
        <v>60</v>
      </c>
      <c r="D34" s="50">
        <v>1140228.1200000001</v>
      </c>
      <c r="E34" s="50"/>
      <c r="F34" s="50"/>
      <c r="G34" s="50"/>
      <c r="H34" s="50"/>
      <c r="I34" s="50"/>
      <c r="J34" s="50"/>
      <c r="K34" s="50"/>
      <c r="L34" s="50"/>
      <c r="M34" s="50">
        <f t="shared" si="5"/>
        <v>0</v>
      </c>
      <c r="N34" s="50">
        <f t="shared" si="6"/>
        <v>1140228.1200000001</v>
      </c>
      <c r="O34" s="51">
        <f t="shared" si="7"/>
        <v>0</v>
      </c>
      <c r="P34" s="19"/>
      <c r="Q34" s="19"/>
      <c r="R34" s="19"/>
    </row>
    <row r="35" spans="1:18" s="20" customFormat="1" hidden="1" x14ac:dyDescent="0.25">
      <c r="A35" s="57"/>
      <c r="B35" s="57" t="s">
        <v>38</v>
      </c>
      <c r="C35" s="49" t="s">
        <v>60</v>
      </c>
      <c r="D35" s="50">
        <v>890000</v>
      </c>
      <c r="E35" s="50"/>
      <c r="F35" s="50"/>
      <c r="G35" s="50"/>
      <c r="H35" s="50"/>
      <c r="I35" s="50"/>
      <c r="J35" s="50"/>
      <c r="K35" s="50"/>
      <c r="L35" s="50"/>
      <c r="M35" s="50">
        <f t="shared" si="5"/>
        <v>0</v>
      </c>
      <c r="N35" s="50">
        <f t="shared" si="6"/>
        <v>890000</v>
      </c>
      <c r="O35" s="51">
        <f t="shared" si="7"/>
        <v>0</v>
      </c>
      <c r="P35" s="19"/>
      <c r="Q35" s="19"/>
      <c r="R35" s="19"/>
    </row>
    <row r="36" spans="1:18" s="20" customFormat="1" hidden="1" x14ac:dyDescent="0.25">
      <c r="A36" s="57"/>
      <c r="B36" s="57" t="s">
        <v>39</v>
      </c>
      <c r="C36" s="49" t="s">
        <v>60</v>
      </c>
      <c r="D36" s="50">
        <v>793744.71</v>
      </c>
      <c r="E36" s="50"/>
      <c r="F36" s="50"/>
      <c r="G36" s="50"/>
      <c r="H36" s="50"/>
      <c r="I36" s="50"/>
      <c r="J36" s="50"/>
      <c r="K36" s="50"/>
      <c r="L36" s="50"/>
      <c r="M36" s="50">
        <f t="shared" si="5"/>
        <v>0</v>
      </c>
      <c r="N36" s="50">
        <f t="shared" si="6"/>
        <v>793744.71</v>
      </c>
      <c r="O36" s="51">
        <f t="shared" si="7"/>
        <v>0</v>
      </c>
      <c r="P36" s="19"/>
      <c r="Q36" s="19"/>
      <c r="R36" s="19"/>
    </row>
    <row r="37" spans="1:18" s="20" customFormat="1" ht="25.5" hidden="1" x14ac:dyDescent="0.25">
      <c r="A37" s="57"/>
      <c r="B37" s="48" t="s">
        <v>40</v>
      </c>
      <c r="C37" s="49" t="s">
        <v>60</v>
      </c>
      <c r="D37" s="50">
        <v>40083.14</v>
      </c>
      <c r="E37" s="50"/>
      <c r="F37" s="50"/>
      <c r="G37" s="50"/>
      <c r="H37" s="50"/>
      <c r="I37" s="50"/>
      <c r="J37" s="50"/>
      <c r="K37" s="50"/>
      <c r="L37" s="50"/>
      <c r="M37" s="50">
        <f t="shared" si="5"/>
        <v>0</v>
      </c>
      <c r="N37" s="50">
        <f t="shared" si="6"/>
        <v>40083.14</v>
      </c>
      <c r="O37" s="51">
        <f t="shared" si="7"/>
        <v>0</v>
      </c>
      <c r="P37" s="19"/>
      <c r="Q37" s="19"/>
      <c r="R37" s="19"/>
    </row>
    <row r="38" spans="1:18" s="20" customFormat="1" ht="20.25" hidden="1" customHeight="1" x14ac:dyDescent="0.25">
      <c r="A38" s="57"/>
      <c r="B38" s="52" t="s">
        <v>41</v>
      </c>
      <c r="C38" s="52"/>
      <c r="D38" s="53">
        <v>43609.5</v>
      </c>
      <c r="E38" s="53"/>
      <c r="F38" s="53"/>
      <c r="G38" s="53"/>
      <c r="H38" s="53"/>
      <c r="I38" s="53"/>
      <c r="J38" s="53"/>
      <c r="K38" s="53"/>
      <c r="L38" s="53"/>
      <c r="M38" s="53">
        <f t="shared" si="5"/>
        <v>0</v>
      </c>
      <c r="N38" s="53">
        <f t="shared" si="6"/>
        <v>43609.5</v>
      </c>
      <c r="O38" s="54">
        <f t="shared" si="7"/>
        <v>0</v>
      </c>
      <c r="P38" s="19"/>
      <c r="Q38" s="19"/>
      <c r="R38" s="19"/>
    </row>
    <row r="39" spans="1:18" s="20" customFormat="1" hidden="1" x14ac:dyDescent="0.25">
      <c r="A39" s="57"/>
      <c r="B39" s="48" t="s">
        <v>42</v>
      </c>
      <c r="C39" s="49" t="s">
        <v>60</v>
      </c>
      <c r="D39" s="50">
        <v>131805.85999999999</v>
      </c>
      <c r="E39" s="50"/>
      <c r="F39" s="50"/>
      <c r="G39" s="50"/>
      <c r="H39" s="50"/>
      <c r="I39" s="50"/>
      <c r="J39" s="50"/>
      <c r="K39" s="50"/>
      <c r="L39" s="50"/>
      <c r="M39" s="50">
        <f t="shared" si="5"/>
        <v>0</v>
      </c>
      <c r="N39" s="50">
        <f t="shared" si="6"/>
        <v>131805.85999999999</v>
      </c>
      <c r="O39" s="51">
        <f t="shared" si="7"/>
        <v>0</v>
      </c>
      <c r="P39" s="19"/>
      <c r="Q39" s="19"/>
      <c r="R39" s="19"/>
    </row>
    <row r="40" spans="1:18" s="20" customFormat="1" hidden="1" x14ac:dyDescent="0.25">
      <c r="A40" s="57"/>
      <c r="B40" s="48" t="s">
        <v>62</v>
      </c>
      <c r="C40" s="49" t="s">
        <v>61</v>
      </c>
      <c r="D40" s="50">
        <v>100660</v>
      </c>
      <c r="E40" s="50"/>
      <c r="F40" s="50"/>
      <c r="G40" s="50"/>
      <c r="H40" s="50"/>
      <c r="I40" s="50"/>
      <c r="J40" s="50"/>
      <c r="K40" s="50"/>
      <c r="L40" s="50"/>
      <c r="M40" s="50">
        <f t="shared" si="5"/>
        <v>0</v>
      </c>
      <c r="N40" s="50">
        <f t="shared" si="6"/>
        <v>100660</v>
      </c>
      <c r="O40" s="51">
        <f t="shared" si="7"/>
        <v>0</v>
      </c>
      <c r="P40" s="19"/>
      <c r="Q40" s="19"/>
      <c r="R40" s="19"/>
    </row>
    <row r="41" spans="1:18" s="20" customFormat="1" hidden="1" x14ac:dyDescent="0.25">
      <c r="A41" s="57"/>
      <c r="B41" s="57" t="s">
        <v>43</v>
      </c>
      <c r="C41" s="58" t="s">
        <v>60</v>
      </c>
      <c r="D41" s="50">
        <v>472175.28</v>
      </c>
      <c r="E41" s="50"/>
      <c r="F41" s="50"/>
      <c r="G41" s="50"/>
      <c r="H41" s="50"/>
      <c r="I41" s="50"/>
      <c r="J41" s="50"/>
      <c r="K41" s="50"/>
      <c r="L41" s="50"/>
      <c r="M41" s="50">
        <f t="shared" si="5"/>
        <v>0</v>
      </c>
      <c r="N41" s="50">
        <f t="shared" si="6"/>
        <v>472175.28</v>
      </c>
      <c r="O41" s="51">
        <f t="shared" si="7"/>
        <v>0</v>
      </c>
      <c r="P41" s="19"/>
      <c r="Q41" s="19"/>
      <c r="R41" s="19"/>
    </row>
    <row r="42" spans="1:18" s="20" customFormat="1" hidden="1" x14ac:dyDescent="0.25">
      <c r="A42" s="57"/>
      <c r="B42" s="57" t="s">
        <v>44</v>
      </c>
      <c r="C42" s="57"/>
      <c r="D42" s="50">
        <v>136542.91999999993</v>
      </c>
      <c r="E42" s="50"/>
      <c r="F42" s="50"/>
      <c r="G42" s="50"/>
      <c r="H42" s="50"/>
      <c r="I42" s="50"/>
      <c r="J42" s="50"/>
      <c r="K42" s="50"/>
      <c r="L42" s="50"/>
      <c r="M42" s="50">
        <f t="shared" si="5"/>
        <v>0</v>
      </c>
      <c r="N42" s="50">
        <f t="shared" si="6"/>
        <v>136542.91999999993</v>
      </c>
      <c r="O42" s="51">
        <f t="shared" si="7"/>
        <v>0</v>
      </c>
      <c r="P42" s="19"/>
      <c r="Q42" s="19"/>
      <c r="R42" s="19"/>
    </row>
    <row r="43" spans="1:18" s="20" customFormat="1" ht="25.5" hidden="1" x14ac:dyDescent="0.25">
      <c r="A43" s="57"/>
      <c r="B43" s="52" t="s">
        <v>45</v>
      </c>
      <c r="C43" s="52"/>
      <c r="D43" s="53">
        <v>25115</v>
      </c>
      <c r="E43" s="53"/>
      <c r="F43" s="53"/>
      <c r="G43" s="53"/>
      <c r="H43" s="53"/>
      <c r="I43" s="53"/>
      <c r="J43" s="53"/>
      <c r="K43" s="53"/>
      <c r="L43" s="53"/>
      <c r="M43" s="53">
        <f t="shared" si="5"/>
        <v>0</v>
      </c>
      <c r="N43" s="53">
        <f t="shared" si="6"/>
        <v>25115</v>
      </c>
      <c r="O43" s="54">
        <f t="shared" si="7"/>
        <v>0</v>
      </c>
      <c r="P43" s="19"/>
      <c r="Q43" s="19"/>
      <c r="R43" s="19"/>
    </row>
    <row r="44" spans="1:18" s="20" customFormat="1" hidden="1" x14ac:dyDescent="0.25">
      <c r="A44" s="57"/>
      <c r="B44" s="55" t="s">
        <v>46</v>
      </c>
      <c r="C44" s="55"/>
      <c r="D44" s="53">
        <v>180000</v>
      </c>
      <c r="E44" s="53"/>
      <c r="F44" s="53"/>
      <c r="G44" s="53"/>
      <c r="H44" s="53"/>
      <c r="I44" s="53"/>
      <c r="J44" s="53"/>
      <c r="K44" s="53"/>
      <c r="L44" s="53"/>
      <c r="M44" s="53">
        <f t="shared" si="5"/>
        <v>0</v>
      </c>
      <c r="N44" s="53">
        <f t="shared" si="6"/>
        <v>180000</v>
      </c>
      <c r="O44" s="54">
        <f t="shared" si="7"/>
        <v>0</v>
      </c>
      <c r="P44" s="19"/>
      <c r="Q44" s="19"/>
      <c r="R44" s="19"/>
    </row>
    <row r="45" spans="1:18" s="20" customFormat="1" hidden="1" x14ac:dyDescent="0.25">
      <c r="A45" s="57"/>
      <c r="B45" s="55" t="s">
        <v>46</v>
      </c>
      <c r="C45" s="55"/>
      <c r="D45" s="53">
        <v>2225.8000000000002</v>
      </c>
      <c r="E45" s="53"/>
      <c r="F45" s="53"/>
      <c r="G45" s="53"/>
      <c r="H45" s="53"/>
      <c r="I45" s="53"/>
      <c r="J45" s="53"/>
      <c r="K45" s="53"/>
      <c r="L45" s="53"/>
      <c r="M45" s="53">
        <f t="shared" si="5"/>
        <v>0</v>
      </c>
      <c r="N45" s="53">
        <f t="shared" si="6"/>
        <v>2225.8000000000002</v>
      </c>
      <c r="O45" s="54">
        <f t="shared" si="7"/>
        <v>0</v>
      </c>
      <c r="P45" s="19"/>
      <c r="Q45" s="19"/>
      <c r="R45" s="19"/>
    </row>
    <row r="46" spans="1:18" s="20" customFormat="1" ht="25.5" hidden="1" x14ac:dyDescent="0.25">
      <c r="A46" s="57"/>
      <c r="B46" s="48" t="s">
        <v>47</v>
      </c>
      <c r="C46" s="49" t="s">
        <v>59</v>
      </c>
      <c r="D46" s="50">
        <v>3990</v>
      </c>
      <c r="E46" s="50"/>
      <c r="F46" s="50"/>
      <c r="G46" s="50"/>
      <c r="H46" s="50"/>
      <c r="I46" s="50"/>
      <c r="J46" s="50"/>
      <c r="K46" s="50"/>
      <c r="L46" s="50"/>
      <c r="M46" s="50">
        <f t="shared" si="5"/>
        <v>0</v>
      </c>
      <c r="N46" s="50">
        <f t="shared" si="6"/>
        <v>3990</v>
      </c>
      <c r="O46" s="51">
        <f t="shared" si="7"/>
        <v>0</v>
      </c>
      <c r="P46" s="19"/>
      <c r="Q46" s="19"/>
      <c r="R46" s="19"/>
    </row>
    <row r="47" spans="1:18" s="20" customFormat="1" hidden="1" x14ac:dyDescent="0.25">
      <c r="A47" s="57"/>
      <c r="B47" s="55" t="s">
        <v>48</v>
      </c>
      <c r="C47" s="55"/>
      <c r="D47" s="53">
        <v>19354.5</v>
      </c>
      <c r="E47" s="53"/>
      <c r="F47" s="53"/>
      <c r="G47" s="53"/>
      <c r="H47" s="53"/>
      <c r="I47" s="53"/>
      <c r="J47" s="53"/>
      <c r="K47" s="53"/>
      <c r="L47" s="53"/>
      <c r="M47" s="53">
        <f t="shared" si="5"/>
        <v>0</v>
      </c>
      <c r="N47" s="53">
        <f t="shared" si="6"/>
        <v>19354.5</v>
      </c>
      <c r="O47" s="54">
        <f t="shared" si="7"/>
        <v>0</v>
      </c>
      <c r="P47" s="19"/>
      <c r="Q47" s="19"/>
      <c r="R47" s="19"/>
    </row>
    <row r="48" spans="1:18" s="20" customFormat="1" ht="25.5" hidden="1" x14ac:dyDescent="0.25">
      <c r="A48" s="57"/>
      <c r="B48" s="48" t="s">
        <v>49</v>
      </c>
      <c r="C48" s="49" t="s">
        <v>58</v>
      </c>
      <c r="D48" s="50">
        <f>200000+248183</f>
        <v>448183</v>
      </c>
      <c r="E48" s="50">
        <v>8871.6</v>
      </c>
      <c r="F48" s="50">
        <v>203941</v>
      </c>
      <c r="G48" s="50">
        <f>74040+3700</f>
        <v>77740</v>
      </c>
      <c r="H48" s="50"/>
      <c r="I48" s="50"/>
      <c r="J48" s="50"/>
      <c r="K48" s="50"/>
      <c r="L48" s="50"/>
      <c r="M48" s="50">
        <f t="shared" si="5"/>
        <v>290552.59999999998</v>
      </c>
      <c r="N48" s="50">
        <f t="shared" si="6"/>
        <v>157630.40000000002</v>
      </c>
      <c r="O48" s="51">
        <f t="shared" si="7"/>
        <v>0.64829009578676566</v>
      </c>
      <c r="P48" s="19"/>
      <c r="Q48" s="19"/>
      <c r="R48" s="19"/>
    </row>
    <row r="49" spans="1:18" s="20" customFormat="1" ht="38.25" hidden="1" x14ac:dyDescent="0.25">
      <c r="A49" s="57"/>
      <c r="B49" s="48" t="s">
        <v>50</v>
      </c>
      <c r="C49" s="49" t="s">
        <v>58</v>
      </c>
      <c r="D49" s="50">
        <v>902000</v>
      </c>
      <c r="E49" s="50"/>
      <c r="F49" s="50">
        <v>891750</v>
      </c>
      <c r="G49" s="50"/>
      <c r="H49" s="50"/>
      <c r="I49" s="50"/>
      <c r="J49" s="50"/>
      <c r="K49" s="50"/>
      <c r="L49" s="50"/>
      <c r="M49" s="50">
        <f t="shared" si="5"/>
        <v>891750</v>
      </c>
      <c r="N49" s="50">
        <f t="shared" si="6"/>
        <v>10250</v>
      </c>
      <c r="O49" s="51">
        <f t="shared" si="7"/>
        <v>0.98863636363636365</v>
      </c>
      <c r="P49" s="19"/>
      <c r="Q49" s="19"/>
      <c r="R49" s="19"/>
    </row>
    <row r="50" spans="1:18" hidden="1" x14ac:dyDescent="0.2">
      <c r="A50" s="60" t="s">
        <v>0</v>
      </c>
      <c r="B50" s="61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50"/>
      <c r="N50" s="50"/>
      <c r="O50" s="51"/>
    </row>
    <row r="51" spans="1:18" s="20" customFormat="1" ht="18" hidden="1" customHeight="1" x14ac:dyDescent="0.25">
      <c r="A51" s="55"/>
      <c r="B51" s="55" t="s">
        <v>12</v>
      </c>
      <c r="C51" s="56" t="s">
        <v>56</v>
      </c>
      <c r="D51" s="53">
        <v>9543500.9900000002</v>
      </c>
      <c r="E51" s="53">
        <v>2521321.48</v>
      </c>
      <c r="F51" s="53">
        <v>6751049.5899999999</v>
      </c>
      <c r="G51" s="53">
        <f>73170+129600+56112+2263+9760</f>
        <v>270905</v>
      </c>
      <c r="H51" s="53"/>
      <c r="I51" s="53"/>
      <c r="J51" s="53"/>
      <c r="K51" s="53"/>
      <c r="L51" s="53"/>
      <c r="M51" s="53">
        <f t="shared" si="5"/>
        <v>9543276.0700000003</v>
      </c>
      <c r="N51" s="53">
        <f t="shared" si="6"/>
        <v>224.91999999992549</v>
      </c>
      <c r="O51" s="54">
        <f t="shared" si="7"/>
        <v>0.9999764321290231</v>
      </c>
      <c r="P51" s="19"/>
      <c r="Q51" s="19"/>
      <c r="R51" s="19"/>
    </row>
    <row r="52" spans="1:18" s="20" customFormat="1" ht="19.5" hidden="1" customHeight="1" x14ac:dyDescent="0.25">
      <c r="A52" s="57"/>
      <c r="B52" s="57" t="s">
        <v>52</v>
      </c>
      <c r="C52" s="58" t="s">
        <v>57</v>
      </c>
      <c r="D52" s="50">
        <v>300000</v>
      </c>
      <c r="E52" s="50"/>
      <c r="F52" s="50">
        <v>300000</v>
      </c>
      <c r="G52" s="50"/>
      <c r="H52" s="50"/>
      <c r="I52" s="50"/>
      <c r="J52" s="50"/>
      <c r="K52" s="50"/>
      <c r="L52" s="50"/>
      <c r="M52" s="50">
        <f t="shared" si="5"/>
        <v>300000</v>
      </c>
      <c r="N52" s="50">
        <f t="shared" si="6"/>
        <v>0</v>
      </c>
      <c r="O52" s="51">
        <f t="shared" si="7"/>
        <v>1</v>
      </c>
      <c r="P52" s="19"/>
      <c r="Q52" s="19"/>
      <c r="R52" s="19"/>
    </row>
    <row r="53" spans="1:18" s="2" customFormat="1" ht="23.25" hidden="1" customHeight="1" x14ac:dyDescent="0.25">
      <c r="A53" s="83" t="s">
        <v>28</v>
      </c>
      <c r="B53" s="84"/>
      <c r="C53" s="42"/>
      <c r="D53" s="40">
        <f t="shared" ref="D53:N53" si="8">SUM(D29:D52)</f>
        <v>16083310.98</v>
      </c>
      <c r="E53" s="40">
        <f t="shared" si="8"/>
        <v>2530193.08</v>
      </c>
      <c r="F53" s="40">
        <f t="shared" si="8"/>
        <v>8146740.5899999999</v>
      </c>
      <c r="G53" s="46">
        <f>SUM(G29:G52)</f>
        <v>348645</v>
      </c>
      <c r="H53" s="40">
        <f t="shared" si="8"/>
        <v>0</v>
      </c>
      <c r="I53" s="40">
        <f t="shared" si="8"/>
        <v>0</v>
      </c>
      <c r="J53" s="40">
        <f t="shared" si="8"/>
        <v>0</v>
      </c>
      <c r="K53" s="40">
        <f t="shared" si="8"/>
        <v>0</v>
      </c>
      <c r="L53" s="40">
        <f t="shared" si="8"/>
        <v>0</v>
      </c>
      <c r="M53" s="40">
        <f t="shared" si="8"/>
        <v>11025578.67</v>
      </c>
      <c r="N53" s="40">
        <f t="shared" si="8"/>
        <v>5057732.3100000005</v>
      </c>
      <c r="O53" s="41">
        <f>+M53/D53</f>
        <v>0.68552916024011368</v>
      </c>
      <c r="P53" s="3"/>
      <c r="Q53" s="3"/>
      <c r="R53" s="3"/>
    </row>
  </sheetData>
  <mergeCells count="10">
    <mergeCell ref="A26:B26"/>
    <mergeCell ref="A1:O1"/>
    <mergeCell ref="A2:O2"/>
    <mergeCell ref="A53:B53"/>
    <mergeCell ref="C7:C8"/>
    <mergeCell ref="E7:M7"/>
    <mergeCell ref="D7:D8"/>
    <mergeCell ref="N7:N8"/>
    <mergeCell ref="A7:B8"/>
    <mergeCell ref="O7:O8"/>
  </mergeCells>
  <pageMargins left="0.39370078740157483" right="0.39370078740157483" top="0.39370078740157483" bottom="0.74803149606299213" header="0.31496062992125984" footer="0.31496062992125984"/>
  <pageSetup paperSize="5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SAOB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ACCOUNTING</cp:lastModifiedBy>
  <cp:lastPrinted>2021-08-09T07:07:30Z</cp:lastPrinted>
  <dcterms:created xsi:type="dcterms:W3CDTF">2021-07-24T23:02:01Z</dcterms:created>
  <dcterms:modified xsi:type="dcterms:W3CDTF">2021-09-13T03:54:38Z</dcterms:modified>
</cp:coreProperties>
</file>