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497" activeTab="0"/>
  </bookViews>
  <sheets>
    <sheet name="DEC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<sst xmlns="http://schemas.openxmlformats.org/spreadsheetml/2006/main" count="77" uniqueCount="67">
  <si>
    <t>GRACIA S. WABAN</t>
  </si>
  <si>
    <t>Head of Agency or Authorized Representative</t>
  </si>
  <si>
    <t>Prepared by:</t>
  </si>
  <si>
    <t>Submitted by:</t>
  </si>
  <si>
    <t>REGION X</t>
  </si>
  <si>
    <t>Bureau/Agency: Department of the Interior and Local Government</t>
  </si>
  <si>
    <t>PARTICULARS</t>
  </si>
  <si>
    <t>ALLOTMENTS</t>
  </si>
  <si>
    <t>CUMMULATIVE OBLIGATIONS</t>
  </si>
  <si>
    <t>BALANCES</t>
  </si>
  <si>
    <t>TOTAL</t>
  </si>
  <si>
    <t>A. Current Year Appropriations</t>
  </si>
  <si>
    <t xml:space="preserve"> </t>
  </si>
  <si>
    <t>Special Purpose Fund</t>
  </si>
  <si>
    <t>AO V / BO</t>
  </si>
  <si>
    <t>ARNEL M. AGABE, CESO IV</t>
  </si>
  <si>
    <t>Sub-Allotments from Central Office</t>
  </si>
  <si>
    <t>100000100001000 - GMS</t>
  </si>
  <si>
    <t>100000100001000 - BODBF</t>
  </si>
  <si>
    <t>Automatic Appropriations</t>
  </si>
  <si>
    <t>Strengthening of Peace &amp; Order Councils</t>
  </si>
  <si>
    <t>310100200005000 - CSO/PPP</t>
  </si>
  <si>
    <t>310100200023000 - Enhancemt Brgy Info</t>
  </si>
  <si>
    <t>310100200024000 - Enhancemt PPMS</t>
  </si>
  <si>
    <t>310200200001000 - LTIA</t>
  </si>
  <si>
    <t>310100200004000 - LG Support Fund</t>
  </si>
  <si>
    <t>Regular Approriations-Operations</t>
  </si>
  <si>
    <t>Supervision and Development of Local Gov't</t>
  </si>
  <si>
    <t>310100100002000 - Strengthening POC</t>
  </si>
  <si>
    <t xml:space="preserve">STATEMENT OF ALLOTMENTS, OBLIGATIONS AND BALANCES </t>
  </si>
  <si>
    <t>310100200027000 - CEC of PLEBs</t>
  </si>
  <si>
    <t>310100200028000 - Strengthening ADACs</t>
  </si>
  <si>
    <t>310100200029000 - Trans. to Federalism</t>
  </si>
  <si>
    <t>310100200030000 - Nat'l Advocacy for Preven't of Illegal Drugs, Criminality &amp; Violent Extramism</t>
  </si>
  <si>
    <t>200000100001000 - DPPS</t>
  </si>
  <si>
    <t>310200100001000 - PCF</t>
  </si>
  <si>
    <t>310100200026000 - Ease of Doing Business</t>
  </si>
  <si>
    <t>310100200025000 - Anti-Illegal Drug Info Syst</t>
  </si>
  <si>
    <t>Fixed Expenditures (RLIP)</t>
  </si>
  <si>
    <t>Special Purpose Funds</t>
  </si>
  <si>
    <t>100000100001000 - GMS - Pension &amp; Gratuity</t>
  </si>
  <si>
    <t>GRAND TOTAL</t>
  </si>
  <si>
    <t>310100200004000 - SLGP</t>
  </si>
  <si>
    <t>310100200005000 -  CSO/PPP</t>
  </si>
  <si>
    <t>B. CONTINUING APPROPRIATIONS</t>
  </si>
  <si>
    <t>200000100005000 - M &amp; E Asst to Muns</t>
  </si>
  <si>
    <t>200000100006000 - M &amp; E CMGP</t>
  </si>
  <si>
    <t>200000100007000 - M &amp; E Potable Water</t>
  </si>
  <si>
    <t>310100200048000 - Support for Asst to Muns</t>
  </si>
  <si>
    <t>310100200049000 - Support for CMGP</t>
  </si>
  <si>
    <t>100000100002000 - Admin of Personnel Benefits</t>
  </si>
  <si>
    <t>200000100001000 - DPPSLGCDPO</t>
  </si>
  <si>
    <t>310100200025000 - Anti-Illegal Drugs Info System</t>
  </si>
  <si>
    <t>310100200026000 - Improve LGU Competitiveness and Ease of Doing Busniess</t>
  </si>
  <si>
    <t>310100200034000 - Lan,Wan &amp; IP Telephony Expansion of Reg'l Office</t>
  </si>
  <si>
    <t>310100200004000 - E CLIP</t>
  </si>
  <si>
    <t>100000100001000 - Contingent Fund (-CLIP)</t>
  </si>
  <si>
    <t>310100200029000 - Contingent Fund - T-Federalism</t>
  </si>
  <si>
    <t xml:space="preserve">310100200004000 - Support for Local Governance Program </t>
  </si>
  <si>
    <t>310100200050000 - Support for Potable Water Supply</t>
  </si>
  <si>
    <t>310100200004000 - Transition to Federalism</t>
  </si>
  <si>
    <t>100000100001000 - GMS/BODBF</t>
  </si>
  <si>
    <t xml:space="preserve">          Date: January 3, 2020</t>
  </si>
  <si>
    <t xml:space="preserve">                  Date: January  3, 2020</t>
  </si>
  <si>
    <t>Miscellaneous Personnel Benefits Fund</t>
  </si>
  <si>
    <t xml:space="preserve">  Personnel Services</t>
  </si>
  <si>
    <t>As of  December 31, 2019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</si>
</sst>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₱&quot;#,##0;\-&quot;₱&quot;#,##0"/>
    <numFmt numFmtId="165" formatCode="&quot;₱&quot;#,##0;[Red]\-&quot;₱&quot;#,##0"/>
    <numFmt numFmtId="166" formatCode="&quot;₱&quot;#,##0.00;\-&quot;₱&quot;#,##0.00"/>
    <numFmt numFmtId="167" formatCode="&quot;₱&quot;#,##0.00;[Red]\-&quot;₱&quot;#,##0.00"/>
    <numFmt numFmtId="168" formatCode="_-&quot;₱&quot;* #,##0_-;\-&quot;₱&quot;* #,##0_-;_-&quot;₱&quot;* &quot;-&quot;_-;_-@_-"/>
    <numFmt numFmtId="169" formatCode="_-* #,##0_-;\-* #,##0_-;_-* &quot;-&quot;_-;_-@_-"/>
    <numFmt numFmtId="170" formatCode="_-&quot;₱&quot;* #,##0.00_-;\-&quot;₱&quot;* #,##0.00_-;_-&quot;₱&quot;* &quot;-&quot;??_-;_-@_-"/>
    <numFmt numFmtId="171" formatCode="_-* #,##0.00_-;\-* #,##0.00_-;_-* &quot;-&quot;??_-;_-@_-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_(* #,##0_);_(* \(#,##0\);_(* &quot;-&quot;??_);_(@_)"/>
  </numFmts>
  <fonts count="43">
    <font>
      <sz val="10"/>
      <name val="Arial"/>
      <family val="0"/>
    </font>
    <font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43" fontId="3" fillId="0" borderId="0" xfId="42" applyFont="1" applyFill="1" applyBorder="1" applyAlignment="1">
      <alignment horizontal="center" vertical="center"/>
    </xf>
    <xf numFmtId="43" fontId="2" fillId="0" borderId="0" xfId="42" applyFont="1" applyFill="1" applyBorder="1" applyAlignment="1">
      <alignment vertical="center"/>
    </xf>
    <xf numFmtId="43" fontId="3" fillId="0" borderId="0" xfId="42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43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43" fontId="4" fillId="0" borderId="0" xfId="42" applyFont="1" applyAlignment="1">
      <alignment/>
    </xf>
    <xf numFmtId="43" fontId="6" fillId="0" borderId="0" xfId="42" applyFont="1" applyAlignment="1">
      <alignment/>
    </xf>
    <xf numFmtId="43" fontId="4" fillId="0" borderId="0" xfId="42" applyFont="1" applyFill="1" applyBorder="1" applyAlignment="1">
      <alignment horizontal="center" vertical="center"/>
    </xf>
    <xf numFmtId="43" fontId="7" fillId="0" borderId="11" xfId="0" applyNumberFormat="1" applyFont="1" applyBorder="1" applyAlignment="1">
      <alignment/>
    </xf>
    <xf numFmtId="43" fontId="7" fillId="0" borderId="14" xfId="0" applyNumberFormat="1" applyFont="1" applyBorder="1" applyAlignment="1">
      <alignment/>
    </xf>
    <xf numFmtId="43" fontId="7" fillId="0" borderId="15" xfId="0" applyNumberFormat="1" applyFont="1" applyBorder="1" applyAlignment="1">
      <alignment/>
    </xf>
    <xf numFmtId="43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43" fontId="6" fillId="0" borderId="16" xfId="0" applyNumberFormat="1" applyFont="1" applyBorder="1" applyAlignment="1">
      <alignment/>
    </xf>
    <xf numFmtId="43" fontId="6" fillId="0" borderId="17" xfId="0" applyNumberFormat="1" applyFont="1" applyBorder="1" applyAlignment="1">
      <alignment/>
    </xf>
    <xf numFmtId="0" fontId="6" fillId="0" borderId="16" xfId="0" applyFont="1" applyBorder="1" applyAlignment="1">
      <alignment/>
    </xf>
    <xf numFmtId="43" fontId="6" fillId="0" borderId="18" xfId="0" applyNumberFormat="1" applyFont="1" applyBorder="1" applyAlignment="1">
      <alignment/>
    </xf>
    <xf numFmtId="43" fontId="6" fillId="0" borderId="19" xfId="0" applyNumberFormat="1" applyFont="1" applyBorder="1" applyAlignment="1">
      <alignment/>
    </xf>
    <xf numFmtId="43" fontId="6" fillId="0" borderId="20" xfId="0" applyNumberFormat="1" applyFont="1" applyBorder="1" applyAlignment="1">
      <alignment/>
    </xf>
    <xf numFmtId="43" fontId="6" fillId="0" borderId="21" xfId="0" applyNumberFormat="1" applyFont="1" applyBorder="1" applyAlignment="1">
      <alignment/>
    </xf>
    <xf numFmtId="43" fontId="6" fillId="0" borderId="22" xfId="0" applyNumberFormat="1" applyFont="1" applyBorder="1" applyAlignment="1">
      <alignment/>
    </xf>
    <xf numFmtId="43" fontId="6" fillId="0" borderId="21" xfId="42" applyFont="1" applyBorder="1" applyAlignment="1">
      <alignment/>
    </xf>
    <xf numFmtId="43" fontId="6" fillId="0" borderId="20" xfId="42" applyFont="1" applyBorder="1" applyAlignment="1">
      <alignment horizontal="center"/>
    </xf>
    <xf numFmtId="0" fontId="6" fillId="0" borderId="17" xfId="0" applyFont="1" applyBorder="1" applyAlignment="1">
      <alignment/>
    </xf>
    <xf numFmtId="43" fontId="4" fillId="0" borderId="0" xfId="42" applyFont="1" applyFill="1" applyBorder="1" applyAlignment="1">
      <alignment vertical="center"/>
    </xf>
    <xf numFmtId="43" fontId="6" fillId="0" borderId="0" xfId="42" applyFont="1" applyBorder="1" applyAlignment="1">
      <alignment/>
    </xf>
    <xf numFmtId="43" fontId="6" fillId="0" borderId="22" xfId="42" applyFont="1" applyBorder="1" applyAlignment="1">
      <alignment horizontal="center"/>
    </xf>
    <xf numFmtId="43" fontId="8" fillId="0" borderId="0" xfId="0" applyNumberFormat="1" applyFont="1" applyBorder="1" applyAlignment="1">
      <alignment/>
    </xf>
    <xf numFmtId="0" fontId="6" fillId="0" borderId="23" xfId="0" applyFont="1" applyBorder="1" applyAlignment="1">
      <alignment/>
    </xf>
    <xf numFmtId="43" fontId="2" fillId="0" borderId="0" xfId="42" applyFont="1" applyFill="1" applyAlignment="1">
      <alignment vertical="center"/>
    </xf>
    <xf numFmtId="43" fontId="2" fillId="0" borderId="0" xfId="42" applyFont="1" applyAlignment="1">
      <alignment/>
    </xf>
    <xf numFmtId="0" fontId="2" fillId="0" borderId="0" xfId="0" applyFont="1" applyAlignment="1">
      <alignment/>
    </xf>
    <xf numFmtId="43" fontId="4" fillId="0" borderId="0" xfId="0" applyNumberFormat="1" applyFont="1" applyAlignment="1">
      <alignment/>
    </xf>
    <xf numFmtId="43" fontId="6" fillId="0" borderId="19" xfId="42" applyFont="1" applyBorder="1" applyAlignment="1">
      <alignment horizontal="center"/>
    </xf>
    <xf numFmtId="43" fontId="6" fillId="0" borderId="24" xfId="42" applyFont="1" applyBorder="1" applyAlignment="1">
      <alignment/>
    </xf>
    <xf numFmtId="43" fontId="6" fillId="0" borderId="20" xfId="42" applyFont="1" applyBorder="1" applyAlignment="1">
      <alignment/>
    </xf>
    <xf numFmtId="43" fontId="6" fillId="0" borderId="20" xfId="0" applyNumberFormat="1" applyFont="1" applyBorder="1" applyAlignment="1">
      <alignment horizontal="center"/>
    </xf>
    <xf numFmtId="43" fontId="2" fillId="0" borderId="0" xfId="42" applyFont="1" applyFill="1" applyBorder="1" applyAlignment="1">
      <alignment horizontal="left" vertical="center"/>
    </xf>
    <xf numFmtId="43" fontId="6" fillId="0" borderId="18" xfId="42" applyFont="1" applyBorder="1" applyAlignment="1">
      <alignment/>
    </xf>
    <xf numFmtId="43" fontId="6" fillId="0" borderId="0" xfId="42" applyFont="1" applyBorder="1" applyAlignment="1">
      <alignment horizontal="center"/>
    </xf>
    <xf numFmtId="0" fontId="6" fillId="0" borderId="20" xfId="0" applyFont="1" applyBorder="1" applyAlignment="1">
      <alignment horizontal="left"/>
    </xf>
    <xf numFmtId="43" fontId="6" fillId="0" borderId="25" xfId="42" applyFont="1" applyBorder="1" applyAlignment="1">
      <alignment/>
    </xf>
    <xf numFmtId="43" fontId="6" fillId="0" borderId="26" xfId="42" applyFont="1" applyBorder="1" applyAlignment="1">
      <alignment/>
    </xf>
    <xf numFmtId="43" fontId="6" fillId="0" borderId="26" xfId="42" applyFont="1" applyBorder="1" applyAlignment="1">
      <alignment horizontal="center"/>
    </xf>
    <xf numFmtId="43" fontId="6" fillId="0" borderId="21" xfId="42" applyFont="1" applyBorder="1" applyAlignment="1">
      <alignment horizontal="center"/>
    </xf>
    <xf numFmtId="43" fontId="6" fillId="0" borderId="22" xfId="42" applyFont="1" applyBorder="1" applyAlignment="1">
      <alignment/>
    </xf>
    <xf numFmtId="0" fontId="7" fillId="0" borderId="11" xfId="0" applyFont="1" applyBorder="1" applyAlignment="1">
      <alignment horizontal="left"/>
    </xf>
    <xf numFmtId="43" fontId="7" fillId="0" borderId="14" xfId="42" applyFont="1" applyBorder="1" applyAlignment="1">
      <alignment horizontal="center"/>
    </xf>
    <xf numFmtId="43" fontId="7" fillId="0" borderId="15" xfId="42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left" indent="1"/>
    </xf>
    <xf numFmtId="43" fontId="6" fillId="0" borderId="0" xfId="0" applyNumberFormat="1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43" fontId="6" fillId="0" borderId="12" xfId="42" applyFont="1" applyBorder="1" applyAlignment="1">
      <alignment/>
    </xf>
    <xf numFmtId="43" fontId="7" fillId="0" borderId="11" xfId="0" applyNumberFormat="1" applyFont="1" applyBorder="1" applyAlignment="1">
      <alignment horizontal="center"/>
    </xf>
    <xf numFmtId="0" fontId="7" fillId="0" borderId="27" xfId="0" applyFont="1" applyBorder="1" applyAlignment="1">
      <alignment horizontal="left"/>
    </xf>
    <xf numFmtId="0" fontId="7" fillId="0" borderId="11" xfId="0" applyFont="1" applyBorder="1" applyAlignment="1">
      <alignment/>
    </xf>
    <xf numFmtId="43" fontId="2" fillId="0" borderId="0" xfId="42" applyNumberFormat="1" applyFont="1" applyFill="1" applyBorder="1" applyAlignment="1">
      <alignment horizontal="center" vertical="center"/>
    </xf>
    <xf numFmtId="43" fontId="2" fillId="0" borderId="0" xfId="42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3" fontId="6" fillId="0" borderId="0" xfId="42" applyNumberFormat="1" applyFont="1" applyFill="1" applyBorder="1" applyAlignment="1">
      <alignment horizontal="center" vertical="center"/>
    </xf>
    <xf numFmtId="43" fontId="6" fillId="0" borderId="0" xfId="42" applyFont="1" applyFill="1" applyBorder="1" applyAlignment="1">
      <alignment horizontal="center" vertical="center"/>
    </xf>
    <xf numFmtId="43" fontId="4" fillId="0" borderId="0" xfId="42" applyFont="1" applyBorder="1" applyAlignment="1">
      <alignment/>
    </xf>
    <xf numFmtId="0" fontId="6" fillId="0" borderId="17" xfId="0" applyFont="1" applyBorder="1" applyAlignment="1">
      <alignment horizontal="left"/>
    </xf>
    <xf numFmtId="0" fontId="6" fillId="0" borderId="13" xfId="0" applyFont="1" applyBorder="1" applyAlignment="1" quotePrefix="1">
      <alignment/>
    </xf>
    <xf numFmtId="43" fontId="7" fillId="0" borderId="0" xfId="42" applyFont="1" applyBorder="1" applyAlignment="1">
      <alignment/>
    </xf>
    <xf numFmtId="43" fontId="7" fillId="0" borderId="0" xfId="42" applyFont="1" applyBorder="1" applyAlignment="1">
      <alignment horizontal="center"/>
    </xf>
    <xf numFmtId="43" fontId="7" fillId="0" borderId="25" xfId="42" applyFont="1" applyBorder="1" applyAlignment="1">
      <alignment/>
    </xf>
    <xf numFmtId="43" fontId="6" fillId="0" borderId="13" xfId="42" applyFont="1" applyBorder="1" applyAlignment="1">
      <alignment horizontal="center"/>
    </xf>
    <xf numFmtId="0" fontId="6" fillId="0" borderId="22" xfId="0" applyFont="1" applyBorder="1" applyAlignment="1" quotePrefix="1">
      <alignment/>
    </xf>
    <xf numFmtId="43" fontId="7" fillId="0" borderId="21" xfId="42" applyFont="1" applyBorder="1" applyAlignment="1">
      <alignment/>
    </xf>
    <xf numFmtId="43" fontId="7" fillId="0" borderId="21" xfId="42" applyFont="1" applyBorder="1" applyAlignment="1">
      <alignment horizontal="center"/>
    </xf>
    <xf numFmtId="43" fontId="7" fillId="0" borderId="26" xfId="42" applyFont="1" applyBorder="1" applyAlignment="1">
      <alignment/>
    </xf>
    <xf numFmtId="43" fontId="7" fillId="0" borderId="22" xfId="42" applyFont="1" applyBorder="1" applyAlignment="1">
      <alignment horizontal="center"/>
    </xf>
    <xf numFmtId="43" fontId="6" fillId="0" borderId="28" xfId="42" applyFont="1" applyBorder="1" applyAlignment="1">
      <alignment/>
    </xf>
    <xf numFmtId="0" fontId="6" fillId="0" borderId="20" xfId="0" applyFont="1" applyBorder="1" applyAlignment="1" quotePrefix="1">
      <alignment/>
    </xf>
    <xf numFmtId="43" fontId="6" fillId="0" borderId="16" xfId="0" applyNumberFormat="1" applyFont="1" applyBorder="1" applyAlignment="1">
      <alignment horizontal="center"/>
    </xf>
    <xf numFmtId="43" fontId="7" fillId="0" borderId="27" xfId="0" applyNumberFormat="1" applyFont="1" applyBorder="1" applyAlignment="1">
      <alignment/>
    </xf>
    <xf numFmtId="43" fontId="7" fillId="0" borderId="18" xfId="42" applyFont="1" applyBorder="1" applyAlignment="1">
      <alignment/>
    </xf>
    <xf numFmtId="43" fontId="6" fillId="0" borderId="17" xfId="42" applyFont="1" applyBorder="1" applyAlignment="1">
      <alignment horizontal="center"/>
    </xf>
    <xf numFmtId="43" fontId="7" fillId="0" borderId="16" xfId="42" applyFont="1" applyBorder="1" applyAlignment="1">
      <alignment horizontal="center"/>
    </xf>
    <xf numFmtId="43" fontId="6" fillId="0" borderId="23" xfId="42" applyFont="1" applyBorder="1" applyAlignment="1">
      <alignment/>
    </xf>
    <xf numFmtId="0" fontId="6" fillId="0" borderId="27" xfId="0" applyFont="1" applyBorder="1" applyAlignment="1" quotePrefix="1">
      <alignment/>
    </xf>
    <xf numFmtId="43" fontId="6" fillId="0" borderId="29" xfId="42" applyFont="1" applyBorder="1" applyAlignment="1">
      <alignment/>
    </xf>
    <xf numFmtId="43" fontId="6" fillId="0" borderId="30" xfId="42" applyFont="1" applyBorder="1" applyAlignment="1">
      <alignment/>
    </xf>
    <xf numFmtId="43" fontId="6" fillId="0" borderId="27" xfId="42" applyFont="1" applyBorder="1" applyAlignment="1">
      <alignment/>
    </xf>
    <xf numFmtId="43" fontId="7" fillId="0" borderId="11" xfId="42" applyFont="1" applyBorder="1" applyAlignment="1">
      <alignment/>
    </xf>
    <xf numFmtId="43" fontId="6" fillId="0" borderId="31" xfId="0" applyNumberFormat="1" applyFont="1" applyBorder="1" applyAlignment="1">
      <alignment/>
    </xf>
    <xf numFmtId="43" fontId="6" fillId="0" borderId="31" xfId="42" applyFont="1" applyBorder="1" applyAlignment="1">
      <alignment/>
    </xf>
    <xf numFmtId="43" fontId="6" fillId="0" borderId="12" xfId="0" applyNumberFormat="1" applyFont="1" applyBorder="1" applyAlignment="1">
      <alignment/>
    </xf>
    <xf numFmtId="43" fontId="6" fillId="0" borderId="29" xfId="0" applyNumberFormat="1" applyFont="1" applyBorder="1" applyAlignment="1">
      <alignment/>
    </xf>
    <xf numFmtId="43" fontId="6" fillId="0" borderId="27" xfId="0" applyNumberFormat="1" applyFont="1" applyBorder="1" applyAlignment="1">
      <alignment/>
    </xf>
    <xf numFmtId="0" fontId="6" fillId="0" borderId="27" xfId="0" applyFont="1" applyBorder="1" applyAlignment="1">
      <alignment horizontal="left"/>
    </xf>
    <xf numFmtId="43" fontId="6" fillId="0" borderId="30" xfId="0" applyNumberFormat="1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22" xfId="0" applyFont="1" applyBorder="1" applyAlignment="1" quotePrefix="1">
      <alignment wrapText="1"/>
    </xf>
    <xf numFmtId="43" fontId="6" fillId="0" borderId="22" xfId="42" applyFont="1" applyBorder="1" applyAlignment="1">
      <alignment horizontal="center" vertical="center"/>
    </xf>
    <xf numFmtId="43" fontId="6" fillId="0" borderId="26" xfId="42" applyFont="1" applyBorder="1" applyAlignment="1">
      <alignment vertical="center"/>
    </xf>
    <xf numFmtId="43" fontId="6" fillId="0" borderId="26" xfId="42" applyFont="1" applyBorder="1" applyAlignment="1">
      <alignment horizontal="center" vertical="center"/>
    </xf>
    <xf numFmtId="43" fontId="6" fillId="0" borderId="22" xfId="42" applyFont="1" applyBorder="1" applyAlignment="1">
      <alignment vertical="center"/>
    </xf>
    <xf numFmtId="43" fontId="6" fillId="0" borderId="19" xfId="42" applyFont="1" applyBorder="1" applyAlignment="1">
      <alignment/>
    </xf>
    <xf numFmtId="0" fontId="6" fillId="0" borderId="17" xfId="0" applyFont="1" applyBorder="1" applyAlignment="1" quotePrefix="1">
      <alignment/>
    </xf>
    <xf numFmtId="0" fontId="6" fillId="0" borderId="32" xfId="0" applyFont="1" applyBorder="1" applyAlignment="1" quotePrefix="1">
      <alignment/>
    </xf>
    <xf numFmtId="43" fontId="6" fillId="0" borderId="33" xfId="42" applyFont="1" applyBorder="1" applyAlignment="1">
      <alignment horizontal="center"/>
    </xf>
    <xf numFmtId="43" fontId="6" fillId="0" borderId="33" xfId="42" applyFont="1" applyBorder="1" applyAlignment="1">
      <alignment/>
    </xf>
    <xf numFmtId="43" fontId="6" fillId="0" borderId="32" xfId="42" applyFont="1" applyBorder="1" applyAlignment="1">
      <alignment/>
    </xf>
    <xf numFmtId="43" fontId="6" fillId="0" borderId="32" xfId="0" applyNumberFormat="1" applyFont="1" applyBorder="1" applyAlignment="1">
      <alignment/>
    </xf>
    <xf numFmtId="43" fontId="6" fillId="0" borderId="32" xfId="42" applyFont="1" applyBorder="1" applyAlignment="1">
      <alignment horizontal="center"/>
    </xf>
    <xf numFmtId="43" fontId="6" fillId="0" borderId="34" xfId="0" applyNumberFormat="1" applyFont="1" applyBorder="1" applyAlignment="1">
      <alignment/>
    </xf>
    <xf numFmtId="43" fontId="6" fillId="0" borderId="32" xfId="0" applyNumberFormat="1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43" fontId="6" fillId="0" borderId="14" xfId="0" applyNumberFormat="1" applyFont="1" applyBorder="1" applyAlignment="1">
      <alignment/>
    </xf>
    <xf numFmtId="43" fontId="6" fillId="0" borderId="11" xfId="0" applyNumberFormat="1" applyFont="1" applyBorder="1" applyAlignment="1">
      <alignment/>
    </xf>
    <xf numFmtId="43" fontId="6" fillId="0" borderId="14" xfId="42" applyFont="1" applyBorder="1" applyAlignment="1">
      <alignment/>
    </xf>
    <xf numFmtId="43" fontId="6" fillId="0" borderId="15" xfId="42" applyFont="1" applyBorder="1" applyAlignment="1">
      <alignment/>
    </xf>
    <xf numFmtId="43" fontId="6" fillId="0" borderId="15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43" fontId="6" fillId="0" borderId="11" xfId="42" applyFont="1" applyBorder="1" applyAlignment="1">
      <alignment/>
    </xf>
    <xf numFmtId="0" fontId="6" fillId="0" borderId="12" xfId="0" applyFont="1" applyBorder="1" applyAlignment="1" quotePrefix="1">
      <alignment/>
    </xf>
    <xf numFmtId="0" fontId="7" fillId="0" borderId="11" xfId="0" applyFont="1" applyBorder="1" applyAlignment="1" quotePrefix="1">
      <alignment/>
    </xf>
    <xf numFmtId="43" fontId="7" fillId="0" borderId="14" xfId="42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32" xfId="0" applyFont="1" applyBorder="1" applyAlignment="1" quotePrefix="1">
      <alignment/>
    </xf>
    <xf numFmtId="43" fontId="7" fillId="0" borderId="33" xfId="42" applyFont="1" applyBorder="1" applyAlignment="1">
      <alignment horizontal="center"/>
    </xf>
    <xf numFmtId="43" fontId="7" fillId="0" borderId="12" xfId="0" applyNumberFormat="1" applyFont="1" applyBorder="1" applyAlignment="1">
      <alignment/>
    </xf>
    <xf numFmtId="43" fontId="6" fillId="0" borderId="35" xfId="42" applyFont="1" applyBorder="1" applyAlignment="1">
      <alignment/>
    </xf>
    <xf numFmtId="0" fontId="6" fillId="0" borderId="22" xfId="0" applyFont="1" applyBorder="1" applyAlignment="1">
      <alignment horizontal="left"/>
    </xf>
    <xf numFmtId="43" fontId="6" fillId="0" borderId="26" xfId="0" applyNumberFormat="1" applyFont="1" applyBorder="1" applyAlignment="1">
      <alignment/>
    </xf>
    <xf numFmtId="0" fontId="6" fillId="0" borderId="22" xfId="0" applyFont="1" applyBorder="1" applyAlignment="1">
      <alignment horizontal="center"/>
    </xf>
    <xf numFmtId="43" fontId="6" fillId="0" borderId="24" xfId="0" applyNumberFormat="1" applyFont="1" applyBorder="1" applyAlignment="1">
      <alignment/>
    </xf>
    <xf numFmtId="0" fontId="6" fillId="0" borderId="20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 quotePrefix="1">
      <alignment/>
    </xf>
    <xf numFmtId="0" fontId="6" fillId="0" borderId="14" xfId="0" applyFont="1" applyBorder="1" applyAlignment="1">
      <alignment horizontal="center"/>
    </xf>
    <xf numFmtId="43" fontId="6" fillId="0" borderId="36" xfId="42" applyFont="1" applyBorder="1" applyAlignment="1">
      <alignment/>
    </xf>
    <xf numFmtId="43" fontId="6" fillId="0" borderId="36" xfId="0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43" fontId="7" fillId="0" borderId="27" xfId="42" applyFont="1" applyBorder="1" applyAlignment="1">
      <alignment/>
    </xf>
    <xf numFmtId="0" fontId="5" fillId="7" borderId="11" xfId="0" applyFont="1" applyFill="1" applyBorder="1" applyAlignment="1">
      <alignment/>
    </xf>
    <xf numFmtId="0" fontId="6" fillId="0" borderId="12" xfId="0" applyFont="1" applyBorder="1" applyAlignment="1" quotePrefix="1">
      <alignment wrapText="1"/>
    </xf>
    <xf numFmtId="43" fontId="6" fillId="0" borderId="0" xfId="0" applyNumberFormat="1" applyFont="1" applyAlignment="1">
      <alignment/>
    </xf>
    <xf numFmtId="43" fontId="0" fillId="0" borderId="0" xfId="0" applyNumberFormat="1" applyAlignment="1">
      <alignment/>
    </xf>
    <xf numFmtId="43" fontId="6" fillId="0" borderId="13" xfId="42" applyFont="1" applyBorder="1" applyAlignment="1">
      <alignment/>
    </xf>
    <xf numFmtId="43" fontId="6" fillId="0" borderId="13" xfId="0" applyNumberFormat="1" applyFont="1" applyBorder="1" applyAlignment="1">
      <alignment/>
    </xf>
    <xf numFmtId="43" fontId="6" fillId="0" borderId="13" xfId="0" applyNumberFormat="1" applyFont="1" applyBorder="1" applyAlignment="1">
      <alignment horizontal="center"/>
    </xf>
    <xf numFmtId="43" fontId="7" fillId="0" borderId="37" xfId="42" applyFont="1" applyBorder="1" applyAlignment="1">
      <alignment horizontal="center"/>
    </xf>
    <xf numFmtId="43" fontId="3" fillId="0" borderId="0" xfId="42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6" fillId="0" borderId="11" xfId="0" applyFont="1" applyBorder="1" applyAlignment="1" quotePrefix="1">
      <alignment/>
    </xf>
    <xf numFmtId="0" fontId="6" fillId="0" borderId="0" xfId="0" applyFont="1" applyBorder="1" applyAlignment="1" quotePrefix="1">
      <alignment/>
    </xf>
    <xf numFmtId="0" fontId="7" fillId="7" borderId="12" xfId="0" applyFont="1" applyFill="1" applyBorder="1" applyAlignment="1" quotePrefix="1">
      <alignment/>
    </xf>
    <xf numFmtId="43" fontId="7" fillId="0" borderId="31" xfId="0" applyNumberFormat="1" applyFont="1" applyBorder="1" applyAlignment="1">
      <alignment/>
    </xf>
    <xf numFmtId="43" fontId="6" fillId="0" borderId="11" xfId="42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161925</xdr:colOff>
      <xdr:row>141</xdr:row>
      <xdr:rowOff>66675</xdr:rowOff>
    </xdr:from>
    <xdr:to>
      <xdr:col>20</xdr:col>
      <xdr:colOff>390525</xdr:colOff>
      <xdr:row>147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1725" y="20031075"/>
          <a:ext cx="14478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381000</xdr:colOff>
      <xdr:row>70</xdr:row>
      <xdr:rowOff>171450</xdr:rowOff>
    </xdr:from>
    <xdr:to>
      <xdr:col>13</xdr:col>
      <xdr:colOff>342900</xdr:colOff>
      <xdr:row>75</xdr:row>
      <xdr:rowOff>95250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82075" y="11591925"/>
          <a:ext cx="11144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1"/>
  <sheetViews>
    <sheetView tabSelected="1" zoomScale="154" zoomScaleNormal="154" workbookViewId="0" topLeftCell="G62">
      <selection activeCell="J77" sqref="J77"/>
    </sheetView>
  </sheetViews>
  <sheetFormatPr defaultColWidth="9.140625" defaultRowHeight="12.75"/>
  <cols>
    <col min="1" max="1" width="4.00390625" style="0" customWidth="1"/>
    <col min="2" max="2" width="28.57421875" style="0" customWidth="1"/>
    <col min="3" max="3" width="11.421875" style="0" customWidth="1"/>
    <col min="4" max="4" width="11.140625" style="0" customWidth="1"/>
    <col min="5" max="5" width="9.8515625" style="0" customWidth="1"/>
    <col min="6" max="8" width="11.28125" style="0" customWidth="1"/>
    <col min="9" max="9" width="9.28125" style="0" customWidth="1"/>
    <col min="10" max="10" width="11.28125" style="0" customWidth="1"/>
    <col min="11" max="11" width="9.57421875" style="0" customWidth="1"/>
    <col min="12" max="12" width="10.421875" style="0" customWidth="1"/>
    <col min="13" max="13" width="6.8515625" style="0" customWidth="1"/>
    <col min="14" max="14" width="10.8515625" style="0" customWidth="1"/>
    <col min="15" max="15" width="17.57421875" style="0" customWidth="1"/>
    <col min="16" max="16" width="11.57421875" style="0" bestFit="1" customWidth="1"/>
  </cols>
  <sheetData>
    <row r="1" spans="2:15" ht="12.75">
      <c r="B1" s="165" t="s">
        <v>29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9"/>
    </row>
    <row r="2" spans="2:15" ht="12.75">
      <c r="B2" s="165" t="s">
        <v>4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9"/>
    </row>
    <row r="3" spans="2:15" ht="12.75">
      <c r="B3" s="166" t="s">
        <v>66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2"/>
    </row>
    <row r="4" spans="2:15" ht="12.75">
      <c r="B4" s="11" t="s">
        <v>5</v>
      </c>
      <c r="C4" s="11"/>
      <c r="D4" s="11"/>
      <c r="E4" s="11"/>
      <c r="F4" s="21"/>
      <c r="G4" s="11"/>
      <c r="H4" s="11"/>
      <c r="I4" s="11"/>
      <c r="J4" s="157"/>
      <c r="K4" s="47"/>
      <c r="L4" s="11"/>
      <c r="M4" s="11"/>
      <c r="N4" s="11"/>
      <c r="O4" s="11"/>
    </row>
    <row r="5" spans="2:15" ht="12.75">
      <c r="B5" s="13"/>
      <c r="C5" s="167" t="s">
        <v>7</v>
      </c>
      <c r="D5" s="168"/>
      <c r="E5" s="168"/>
      <c r="F5" s="169"/>
      <c r="G5" s="167" t="s">
        <v>8</v>
      </c>
      <c r="H5" s="168"/>
      <c r="I5" s="168"/>
      <c r="J5" s="169"/>
      <c r="K5" s="167" t="s">
        <v>9</v>
      </c>
      <c r="L5" s="168"/>
      <c r="M5" s="168"/>
      <c r="N5" s="169"/>
      <c r="O5" s="18"/>
    </row>
    <row r="6" spans="2:15" ht="12.75">
      <c r="B6" s="14" t="s">
        <v>6</v>
      </c>
      <c r="C6" s="15">
        <v>100</v>
      </c>
      <c r="D6" s="15">
        <v>200</v>
      </c>
      <c r="E6" s="15">
        <v>300</v>
      </c>
      <c r="F6" s="15" t="s">
        <v>10</v>
      </c>
      <c r="G6" s="15">
        <v>100</v>
      </c>
      <c r="H6" s="15">
        <v>200</v>
      </c>
      <c r="I6" s="15">
        <v>300</v>
      </c>
      <c r="J6" s="15" t="s">
        <v>10</v>
      </c>
      <c r="K6" s="15">
        <v>100</v>
      </c>
      <c r="L6" s="15">
        <v>200</v>
      </c>
      <c r="M6" s="15">
        <v>300</v>
      </c>
      <c r="N6" s="15" t="s">
        <v>10</v>
      </c>
      <c r="O6" s="18"/>
    </row>
    <row r="7" spans="2:15" ht="12.75">
      <c r="B7" s="155" t="s">
        <v>11</v>
      </c>
      <c r="C7" s="23">
        <f>C9+C16+C19+C43+C13</f>
        <v>215468042.23000002</v>
      </c>
      <c r="D7" s="23">
        <f>D9+D16+D19+D43</f>
        <v>138743497</v>
      </c>
      <c r="E7" s="23">
        <f>E9+E16+E19+E43</f>
        <v>1304000</v>
      </c>
      <c r="F7" s="23">
        <f>F9+F16+F19+F43+F13</f>
        <v>355515539.23</v>
      </c>
      <c r="G7" s="23">
        <f>G9+G16+G19+G43+G13</f>
        <v>215182067.93</v>
      </c>
      <c r="H7" s="23">
        <f>H9+H16+H19+H43</f>
        <v>131008672.04</v>
      </c>
      <c r="I7" s="23">
        <f>I9+I16+I19+I43</f>
        <v>1303425</v>
      </c>
      <c r="J7" s="23">
        <f>J9+J16+J19+J43+J13</f>
        <v>347494164.96999997</v>
      </c>
      <c r="K7" s="23">
        <f>K9+K16+K19+K43</f>
        <v>285974.15999999084</v>
      </c>
      <c r="L7" s="23">
        <f>L9+L16+L19+L43</f>
        <v>7734824.960000002</v>
      </c>
      <c r="M7" s="23">
        <f>M9+M16+M19+M43</f>
        <v>575</v>
      </c>
      <c r="N7" s="23">
        <f>N9+N16+N19+N43</f>
        <v>8021374.259999991</v>
      </c>
      <c r="O7" s="17"/>
    </row>
    <row r="8" spans="2:15" ht="9.75" customHeight="1">
      <c r="B8" s="16"/>
      <c r="C8" s="31"/>
      <c r="D8" s="29"/>
      <c r="E8" s="30"/>
      <c r="F8" s="29"/>
      <c r="G8" s="30"/>
      <c r="H8" s="38"/>
      <c r="I8" s="38"/>
      <c r="J8" s="28"/>
      <c r="K8" s="38"/>
      <c r="L8" s="30"/>
      <c r="M8" s="38"/>
      <c r="N8" s="43"/>
      <c r="O8" s="77"/>
    </row>
    <row r="9" spans="2:15" ht="12.75">
      <c r="B9" s="70" t="s">
        <v>26</v>
      </c>
      <c r="C9" s="24">
        <f>C10</f>
        <v>180669800</v>
      </c>
      <c r="D9" s="92">
        <f>D10+D11</f>
        <v>22071200</v>
      </c>
      <c r="E9" s="24">
        <f>E10</f>
        <v>1304000</v>
      </c>
      <c r="F9" s="92">
        <f>F10+F11</f>
        <v>204045000</v>
      </c>
      <c r="G9" s="92">
        <f>G10+G11</f>
        <v>180669799.46</v>
      </c>
      <c r="H9" s="92">
        <f>H10+H11</f>
        <v>22038982.540000003</v>
      </c>
      <c r="I9" s="23">
        <f>I10</f>
        <v>1303425</v>
      </c>
      <c r="J9" s="92">
        <f>J10+J11</f>
        <v>204012207</v>
      </c>
      <c r="K9" s="92">
        <f>K10+K11</f>
        <v>0.5399999916553497</v>
      </c>
      <c r="L9" s="92">
        <f>L10+L11</f>
        <v>32217.4599999988</v>
      </c>
      <c r="M9" s="92">
        <f>M10+M11</f>
        <v>575</v>
      </c>
      <c r="N9" s="92">
        <f>N10+N11</f>
        <v>32792.999999990454</v>
      </c>
      <c r="O9" s="17"/>
    </row>
    <row r="10" spans="2:15" ht="12.75">
      <c r="B10" s="78" t="s">
        <v>27</v>
      </c>
      <c r="C10" s="28">
        <v>180669800</v>
      </c>
      <c r="D10" s="29">
        <v>21524200</v>
      </c>
      <c r="E10" s="91">
        <v>1304000</v>
      </c>
      <c r="F10" s="31">
        <f>E10+D10+C10</f>
        <v>203498000</v>
      </c>
      <c r="G10" s="29">
        <v>180669799.46</v>
      </c>
      <c r="H10" s="31">
        <v>21511254.78</v>
      </c>
      <c r="I10" s="29">
        <v>1303425</v>
      </c>
      <c r="J10" s="28">
        <f>SUM(G10:I10)</f>
        <v>203484479.24</v>
      </c>
      <c r="K10" s="29">
        <f>C10-G10</f>
        <v>0.5399999916553497</v>
      </c>
      <c r="L10" s="28">
        <f>D10-H10</f>
        <v>12945.219999998808</v>
      </c>
      <c r="M10" s="29">
        <f>E10-I10</f>
        <v>575</v>
      </c>
      <c r="N10" s="29">
        <f>SUM(K10:M10)</f>
        <v>13520.759999990463</v>
      </c>
      <c r="O10" s="17"/>
    </row>
    <row r="11" spans="2:15" ht="12.75">
      <c r="B11" s="107" t="s">
        <v>20</v>
      </c>
      <c r="C11" s="105">
        <v>0</v>
      </c>
      <c r="D11" s="106">
        <v>547000</v>
      </c>
      <c r="E11" s="98">
        <v>0</v>
      </c>
      <c r="F11" s="99">
        <f>+D11</f>
        <v>547000</v>
      </c>
      <c r="G11" s="106">
        <v>0</v>
      </c>
      <c r="H11" s="108">
        <v>527727.76</v>
      </c>
      <c r="I11" s="109"/>
      <c r="J11" s="105">
        <f>H11</f>
        <v>527727.76</v>
      </c>
      <c r="K11" s="106"/>
      <c r="L11" s="105">
        <f>F11-H11</f>
        <v>19272.23999999999</v>
      </c>
      <c r="M11" s="100"/>
      <c r="N11" s="100">
        <f>L11</f>
        <v>19272.23999999999</v>
      </c>
      <c r="O11" s="17"/>
    </row>
    <row r="12" spans="2:15" ht="9.75" customHeight="1">
      <c r="B12" s="125"/>
      <c r="C12" s="126"/>
      <c r="D12" s="127"/>
      <c r="E12" s="128"/>
      <c r="F12" s="129"/>
      <c r="G12" s="127"/>
      <c r="H12" s="130"/>
      <c r="I12" s="131"/>
      <c r="J12" s="126"/>
      <c r="K12" s="127"/>
      <c r="L12" s="126"/>
      <c r="M12" s="132"/>
      <c r="N12" s="132"/>
      <c r="O12" s="17"/>
    </row>
    <row r="13" spans="2:15" ht="12.75">
      <c r="B13" s="61" t="s">
        <v>64</v>
      </c>
      <c r="C13" s="24">
        <f>C14</f>
        <v>7117466</v>
      </c>
      <c r="D13" s="23">
        <f>D14</f>
        <v>0</v>
      </c>
      <c r="E13" s="23">
        <f>E14</f>
        <v>0</v>
      </c>
      <c r="F13" s="63">
        <f>F14</f>
        <v>7117466</v>
      </c>
      <c r="G13" s="23">
        <f>G14</f>
        <v>7117466</v>
      </c>
      <c r="H13" s="25">
        <f>H14</f>
        <v>0</v>
      </c>
      <c r="I13" s="25">
        <f>I14</f>
        <v>0</v>
      </c>
      <c r="J13" s="139">
        <f>J14</f>
        <v>7117466</v>
      </c>
      <c r="K13" s="23">
        <v>0</v>
      </c>
      <c r="L13" s="24">
        <v>0</v>
      </c>
      <c r="M13" s="101">
        <v>0</v>
      </c>
      <c r="N13" s="101">
        <v>0</v>
      </c>
      <c r="O13" s="17"/>
    </row>
    <row r="14" spans="2:15" ht="12.75">
      <c r="B14" s="125" t="s">
        <v>65</v>
      </c>
      <c r="C14" s="126">
        <v>7117466</v>
      </c>
      <c r="D14" s="127">
        <v>0</v>
      </c>
      <c r="E14" s="127">
        <v>0</v>
      </c>
      <c r="F14" s="129">
        <f>SUM(C14:E14)</f>
        <v>7117466</v>
      </c>
      <c r="G14" s="127">
        <v>7117466</v>
      </c>
      <c r="H14" s="130">
        <v>0</v>
      </c>
      <c r="I14" s="174">
        <v>0</v>
      </c>
      <c r="J14" s="126">
        <f>SUM(G14:I14)</f>
        <v>7117466</v>
      </c>
      <c r="K14" s="127">
        <v>0</v>
      </c>
      <c r="L14" s="126">
        <v>0</v>
      </c>
      <c r="M14" s="132">
        <v>0</v>
      </c>
      <c r="N14" s="132">
        <v>0</v>
      </c>
      <c r="O14" s="17"/>
    </row>
    <row r="15" spans="2:15" ht="9.75" customHeight="1">
      <c r="B15" s="125"/>
      <c r="C15" s="126"/>
      <c r="D15" s="127"/>
      <c r="E15" s="128"/>
      <c r="F15" s="129"/>
      <c r="G15" s="127"/>
      <c r="H15" s="130"/>
      <c r="I15" s="131"/>
      <c r="J15" s="126"/>
      <c r="K15" s="127"/>
      <c r="L15" s="126"/>
      <c r="M15" s="132"/>
      <c r="N15" s="132"/>
      <c r="O15" s="17"/>
    </row>
    <row r="16" spans="2:15" ht="12.75">
      <c r="B16" s="61" t="s">
        <v>19</v>
      </c>
      <c r="C16" s="24">
        <f>C17</f>
        <v>16308123</v>
      </c>
      <c r="D16" s="139">
        <f aca="true" t="shared" si="0" ref="D16:N16">D17</f>
        <v>0</v>
      </c>
      <c r="E16" s="139">
        <f t="shared" si="0"/>
        <v>0</v>
      </c>
      <c r="F16" s="139">
        <f t="shared" si="0"/>
        <v>16308123</v>
      </c>
      <c r="G16" s="139">
        <f t="shared" si="0"/>
        <v>16022149.38</v>
      </c>
      <c r="H16" s="139">
        <v>0</v>
      </c>
      <c r="I16" s="139">
        <f t="shared" si="0"/>
        <v>0</v>
      </c>
      <c r="J16" s="139">
        <f t="shared" si="0"/>
        <v>16022149.38</v>
      </c>
      <c r="K16" s="139">
        <f t="shared" si="0"/>
        <v>285973.6199999992</v>
      </c>
      <c r="L16" s="139">
        <f t="shared" si="0"/>
        <v>0</v>
      </c>
      <c r="M16" s="139">
        <f t="shared" si="0"/>
        <v>0</v>
      </c>
      <c r="N16" s="139">
        <f t="shared" si="0"/>
        <v>285973.6199999992</v>
      </c>
      <c r="O16" s="17"/>
    </row>
    <row r="17" spans="2:15" ht="12.75">
      <c r="B17" s="125" t="s">
        <v>38</v>
      </c>
      <c r="C17" s="126">
        <v>16308123</v>
      </c>
      <c r="D17" s="127"/>
      <c r="E17" s="128"/>
      <c r="F17" s="129">
        <f>E17+D17+C17</f>
        <v>16308123</v>
      </c>
      <c r="G17" s="127">
        <v>16022149.38</v>
      </c>
      <c r="H17" s="130">
        <v>0</v>
      </c>
      <c r="I17" s="174">
        <v>0</v>
      </c>
      <c r="J17" s="126">
        <f>I17+H17+G17</f>
        <v>16022149.38</v>
      </c>
      <c r="K17" s="127">
        <f>F17-G17</f>
        <v>285973.6199999992</v>
      </c>
      <c r="L17" s="126"/>
      <c r="M17" s="132"/>
      <c r="N17" s="132">
        <f>M17+L17+K17</f>
        <v>285973.6199999992</v>
      </c>
      <c r="O17" s="17"/>
    </row>
    <row r="18" spans="2:15" ht="9.75" customHeight="1">
      <c r="B18" s="125"/>
      <c r="C18" s="126"/>
      <c r="D18" s="127"/>
      <c r="E18" s="128"/>
      <c r="F18" s="129"/>
      <c r="G18" s="127"/>
      <c r="H18" s="130"/>
      <c r="I18" s="131"/>
      <c r="J18" s="126"/>
      <c r="K18" s="127"/>
      <c r="L18" s="126"/>
      <c r="M18" s="132"/>
      <c r="N18" s="132"/>
      <c r="O18" s="17"/>
    </row>
    <row r="19" spans="2:16" ht="12.75">
      <c r="B19" s="71" t="s">
        <v>16</v>
      </c>
      <c r="C19" s="24">
        <f>C22</f>
        <v>7667417.93</v>
      </c>
      <c r="D19" s="23">
        <f>SUM(D20:D42)</f>
        <v>116672297</v>
      </c>
      <c r="E19" s="23">
        <f>SUM(E20:E42)</f>
        <v>0</v>
      </c>
      <c r="F19" s="23">
        <f>SUM(F20:F42)</f>
        <v>124339714.93</v>
      </c>
      <c r="G19" s="23">
        <f>G22</f>
        <v>7667417.79</v>
      </c>
      <c r="H19" s="23">
        <f>SUM(H20:H42)</f>
        <v>108969689.5</v>
      </c>
      <c r="I19" s="136"/>
      <c r="J19" s="23">
        <f>SUM(J20:J42)</f>
        <v>116637107.28999999</v>
      </c>
      <c r="K19" s="23"/>
      <c r="L19" s="23">
        <f>SUM(L20:L42)</f>
        <v>7702607.500000003</v>
      </c>
      <c r="M19" s="101"/>
      <c r="N19" s="23">
        <f>SUM(N20:N42)</f>
        <v>7702607.6400000015</v>
      </c>
      <c r="O19" s="17"/>
      <c r="P19" s="158"/>
    </row>
    <row r="20" spans="2:15" ht="12.75">
      <c r="B20" s="133" t="s">
        <v>17</v>
      </c>
      <c r="C20" s="126"/>
      <c r="D20" s="127">
        <v>951300</v>
      </c>
      <c r="E20" s="128"/>
      <c r="F20" s="129">
        <f>D20</f>
        <v>951300</v>
      </c>
      <c r="G20" s="127"/>
      <c r="H20" s="130">
        <v>873037.09</v>
      </c>
      <c r="I20" s="131"/>
      <c r="J20" s="126">
        <f aca="true" t="shared" si="1" ref="J20:J42">H20</f>
        <v>873037.09</v>
      </c>
      <c r="K20" s="127"/>
      <c r="L20" s="126">
        <f>F20-J20</f>
        <v>78262.91000000003</v>
      </c>
      <c r="M20" s="132"/>
      <c r="N20" s="132">
        <f>L20</f>
        <v>78262.91000000003</v>
      </c>
      <c r="O20" s="17"/>
    </row>
    <row r="21" spans="2:15" ht="12.75">
      <c r="B21" s="133" t="s">
        <v>61</v>
      </c>
      <c r="C21" s="126"/>
      <c r="D21" s="127">
        <v>212000</v>
      </c>
      <c r="E21" s="128"/>
      <c r="F21" s="129">
        <f>D21</f>
        <v>212000</v>
      </c>
      <c r="G21" s="127"/>
      <c r="H21" s="130">
        <v>212000</v>
      </c>
      <c r="I21" s="131"/>
      <c r="J21" s="126">
        <f>H21</f>
        <v>212000</v>
      </c>
      <c r="K21" s="127"/>
      <c r="L21" s="126">
        <f>F21-J21</f>
        <v>0</v>
      </c>
      <c r="M21" s="132"/>
      <c r="N21" s="132">
        <f>L21</f>
        <v>0</v>
      </c>
      <c r="O21" s="17"/>
    </row>
    <row r="22" spans="2:15" ht="12.75">
      <c r="B22" s="133" t="s">
        <v>50</v>
      </c>
      <c r="C22" s="126">
        <v>7667417.93</v>
      </c>
      <c r="D22" s="127"/>
      <c r="E22" s="128"/>
      <c r="F22" s="129">
        <f>+C22</f>
        <v>7667417.93</v>
      </c>
      <c r="G22" s="127">
        <v>7667417.79</v>
      </c>
      <c r="H22" s="130"/>
      <c r="I22" s="131"/>
      <c r="J22" s="126">
        <f>G22</f>
        <v>7667417.79</v>
      </c>
      <c r="K22" s="127">
        <f>F22-J22</f>
        <v>0.13999999966472387</v>
      </c>
      <c r="L22" s="126"/>
      <c r="M22" s="132"/>
      <c r="N22" s="132">
        <f>M22+L22+K22</f>
        <v>0.13999999966472387</v>
      </c>
      <c r="O22" s="17"/>
    </row>
    <row r="23" spans="2:15" ht="12.75">
      <c r="B23" s="133" t="s">
        <v>51</v>
      </c>
      <c r="C23" s="126"/>
      <c r="D23" s="127">
        <v>1030000</v>
      </c>
      <c r="E23" s="128"/>
      <c r="F23" s="129">
        <f>D23</f>
        <v>1030000</v>
      </c>
      <c r="G23" s="127"/>
      <c r="H23" s="130">
        <v>1018836.74</v>
      </c>
      <c r="I23" s="131"/>
      <c r="J23" s="126">
        <f>H23</f>
        <v>1018836.74</v>
      </c>
      <c r="K23" s="127"/>
      <c r="L23" s="126">
        <f>F23-J23</f>
        <v>11163.26000000001</v>
      </c>
      <c r="M23" s="132"/>
      <c r="N23" s="132">
        <f>L23</f>
        <v>11163.26000000001</v>
      </c>
      <c r="O23" s="17"/>
    </row>
    <row r="24" spans="2:15" ht="12.75">
      <c r="B24" s="133" t="s">
        <v>45</v>
      </c>
      <c r="C24" s="126"/>
      <c r="D24" s="127">
        <v>4460911</v>
      </c>
      <c r="E24" s="128"/>
      <c r="F24" s="129">
        <f>D24</f>
        <v>4460911</v>
      </c>
      <c r="G24" s="127"/>
      <c r="H24" s="130">
        <v>4024504.78</v>
      </c>
      <c r="I24" s="131"/>
      <c r="J24" s="126">
        <f>H24</f>
        <v>4024504.78</v>
      </c>
      <c r="K24" s="127"/>
      <c r="L24" s="126">
        <f>F24-J24</f>
        <v>436406.2200000002</v>
      </c>
      <c r="M24" s="132"/>
      <c r="N24" s="132">
        <f>L24</f>
        <v>436406.2200000002</v>
      </c>
      <c r="O24" s="17"/>
    </row>
    <row r="25" spans="2:15" ht="12.75">
      <c r="B25" s="133" t="s">
        <v>46</v>
      </c>
      <c r="C25" s="126"/>
      <c r="D25" s="127">
        <v>1640111</v>
      </c>
      <c r="E25" s="128"/>
      <c r="F25" s="129">
        <f>D25</f>
        <v>1640111</v>
      </c>
      <c r="G25" s="127"/>
      <c r="H25" s="130">
        <v>1133590.35</v>
      </c>
      <c r="I25" s="131"/>
      <c r="J25" s="126">
        <f>H25</f>
        <v>1133590.35</v>
      </c>
      <c r="K25" s="127"/>
      <c r="L25" s="126">
        <f>F25-J25</f>
        <v>506520.6499999999</v>
      </c>
      <c r="M25" s="132"/>
      <c r="N25" s="132">
        <f>L25</f>
        <v>506520.6499999999</v>
      </c>
      <c r="O25" s="17"/>
    </row>
    <row r="26" spans="2:15" ht="12.75">
      <c r="B26" s="133" t="s">
        <v>47</v>
      </c>
      <c r="C26" s="126"/>
      <c r="D26" s="127">
        <v>450566</v>
      </c>
      <c r="E26" s="128"/>
      <c r="F26" s="129">
        <f>D26</f>
        <v>450566</v>
      </c>
      <c r="G26" s="127"/>
      <c r="H26" s="130">
        <v>297978.15</v>
      </c>
      <c r="I26" s="131"/>
      <c r="J26" s="126">
        <f>H26</f>
        <v>297978.15</v>
      </c>
      <c r="K26" s="127"/>
      <c r="L26" s="126">
        <f>F26-J26</f>
        <v>152587.84999999998</v>
      </c>
      <c r="M26" s="132"/>
      <c r="N26" s="132">
        <f>L26</f>
        <v>152587.84999999998</v>
      </c>
      <c r="O26" s="17"/>
    </row>
    <row r="27" spans="2:15" ht="12.75">
      <c r="B27" s="133" t="s">
        <v>42</v>
      </c>
      <c r="C27" s="126"/>
      <c r="D27" s="127">
        <v>12672736</v>
      </c>
      <c r="E27" s="128"/>
      <c r="F27" s="129">
        <f>+E27+D27</f>
        <v>12672736</v>
      </c>
      <c r="G27" s="127"/>
      <c r="H27" s="130">
        <v>12333502.68</v>
      </c>
      <c r="I27" s="131"/>
      <c r="J27" s="126">
        <f t="shared" si="1"/>
        <v>12333502.68</v>
      </c>
      <c r="K27" s="127"/>
      <c r="L27" s="126">
        <f>F27-J27</f>
        <v>339233.3200000003</v>
      </c>
      <c r="M27" s="132"/>
      <c r="N27" s="132">
        <f>L27</f>
        <v>339233.3200000003</v>
      </c>
      <c r="O27" s="17"/>
    </row>
    <row r="28" spans="2:15" ht="12.75">
      <c r="B28" s="133" t="s">
        <v>43</v>
      </c>
      <c r="C28" s="126"/>
      <c r="D28" s="127">
        <v>363140</v>
      </c>
      <c r="E28" s="128"/>
      <c r="F28" s="129">
        <f>E28+D28+C28</f>
        <v>363140</v>
      </c>
      <c r="G28" s="127"/>
      <c r="H28" s="130">
        <v>347656.2</v>
      </c>
      <c r="I28" s="131"/>
      <c r="J28" s="126">
        <f t="shared" si="1"/>
        <v>347656.2</v>
      </c>
      <c r="K28" s="127"/>
      <c r="L28" s="126">
        <f>F28-J28</f>
        <v>15483.799999999988</v>
      </c>
      <c r="M28" s="132"/>
      <c r="N28" s="132">
        <f>M28+L28</f>
        <v>15483.799999999988</v>
      </c>
      <c r="O28" s="17"/>
    </row>
    <row r="29" spans="2:15" ht="12.75">
      <c r="B29" s="133" t="s">
        <v>22</v>
      </c>
      <c r="C29" s="126"/>
      <c r="D29" s="127">
        <v>1991900</v>
      </c>
      <c r="E29" s="128"/>
      <c r="F29" s="129">
        <f aca="true" t="shared" si="2" ref="F29:F42">D29</f>
        <v>1991900</v>
      </c>
      <c r="G29" s="127"/>
      <c r="H29" s="130">
        <v>1938517.11</v>
      </c>
      <c r="I29" s="131"/>
      <c r="J29" s="126">
        <f t="shared" si="1"/>
        <v>1938517.11</v>
      </c>
      <c r="K29" s="127"/>
      <c r="L29" s="126">
        <f>F29-J29</f>
        <v>53382.8899999999</v>
      </c>
      <c r="M29" s="132"/>
      <c r="N29" s="132">
        <f aca="true" t="shared" si="3" ref="N29:N44">L29</f>
        <v>53382.8899999999</v>
      </c>
      <c r="O29" s="17"/>
    </row>
    <row r="30" spans="2:15" ht="12.75">
      <c r="B30" s="133" t="s">
        <v>23</v>
      </c>
      <c r="C30" s="126"/>
      <c r="D30" s="127">
        <v>499800</v>
      </c>
      <c r="E30" s="128"/>
      <c r="F30" s="129">
        <f t="shared" si="2"/>
        <v>499800</v>
      </c>
      <c r="G30" s="127"/>
      <c r="H30" s="130">
        <v>499800</v>
      </c>
      <c r="I30" s="131"/>
      <c r="J30" s="126">
        <f t="shared" si="1"/>
        <v>499800</v>
      </c>
      <c r="K30" s="127"/>
      <c r="L30" s="126">
        <f>F30-J30</f>
        <v>0</v>
      </c>
      <c r="M30" s="132"/>
      <c r="N30" s="132">
        <f t="shared" si="3"/>
        <v>0</v>
      </c>
      <c r="O30" s="17"/>
    </row>
    <row r="31" spans="2:15" ht="12.75">
      <c r="B31" s="133" t="s">
        <v>52</v>
      </c>
      <c r="C31" s="126"/>
      <c r="D31" s="127">
        <v>382000</v>
      </c>
      <c r="E31" s="128"/>
      <c r="F31" s="129">
        <f t="shared" si="2"/>
        <v>382000</v>
      </c>
      <c r="G31" s="127"/>
      <c r="H31" s="130">
        <v>371195</v>
      </c>
      <c r="I31" s="131"/>
      <c r="J31" s="126">
        <f t="shared" si="1"/>
        <v>371195</v>
      </c>
      <c r="K31" s="127"/>
      <c r="L31" s="126">
        <f>F31-J31</f>
        <v>10805</v>
      </c>
      <c r="M31" s="132"/>
      <c r="N31" s="132">
        <f>L31</f>
        <v>10805</v>
      </c>
      <c r="O31" s="17"/>
    </row>
    <row r="32" spans="2:15" ht="19.5" customHeight="1">
      <c r="B32" s="156" t="s">
        <v>53</v>
      </c>
      <c r="C32" s="126"/>
      <c r="D32" s="127">
        <v>1842086</v>
      </c>
      <c r="E32" s="128"/>
      <c r="F32" s="129">
        <f t="shared" si="2"/>
        <v>1842086</v>
      </c>
      <c r="G32" s="127"/>
      <c r="H32" s="130">
        <v>1388951.24</v>
      </c>
      <c r="I32" s="131"/>
      <c r="J32" s="126">
        <f t="shared" si="1"/>
        <v>1388951.24</v>
      </c>
      <c r="K32" s="127"/>
      <c r="L32" s="126">
        <f>F32-J32</f>
        <v>453134.76</v>
      </c>
      <c r="M32" s="132"/>
      <c r="N32" s="132">
        <f>L32</f>
        <v>453134.76</v>
      </c>
      <c r="O32" s="17"/>
    </row>
    <row r="33" spans="2:15" ht="18.75">
      <c r="B33" s="156" t="s">
        <v>54</v>
      </c>
      <c r="C33" s="126"/>
      <c r="D33" s="127">
        <v>500000</v>
      </c>
      <c r="E33" s="128"/>
      <c r="F33" s="129">
        <f t="shared" si="2"/>
        <v>500000</v>
      </c>
      <c r="G33" s="127"/>
      <c r="H33" s="130">
        <v>498516.66</v>
      </c>
      <c r="I33" s="131"/>
      <c r="J33" s="126">
        <f t="shared" si="1"/>
        <v>498516.66</v>
      </c>
      <c r="K33" s="127"/>
      <c r="L33" s="126">
        <f>F33-J33</f>
        <v>1483.3400000000256</v>
      </c>
      <c r="M33" s="132"/>
      <c r="N33" s="132">
        <f>L33</f>
        <v>1483.3400000000256</v>
      </c>
      <c r="O33" s="17"/>
    </row>
    <row r="34" spans="2:15" ht="12.75">
      <c r="B34" s="156" t="s">
        <v>55</v>
      </c>
      <c r="C34" s="126"/>
      <c r="D34" s="127">
        <v>8871700</v>
      </c>
      <c r="E34" s="128"/>
      <c r="F34" s="129">
        <f t="shared" si="2"/>
        <v>8871700</v>
      </c>
      <c r="G34" s="127"/>
      <c r="H34" s="130">
        <v>8865211.21</v>
      </c>
      <c r="I34" s="131"/>
      <c r="J34" s="126">
        <f>H34</f>
        <v>8865211.21</v>
      </c>
      <c r="K34" s="127"/>
      <c r="L34" s="126">
        <f>F34-J34</f>
        <v>6488.789999999106</v>
      </c>
      <c r="M34" s="132"/>
      <c r="N34" s="132">
        <f>L34</f>
        <v>6488.789999999106</v>
      </c>
      <c r="O34" s="17"/>
    </row>
    <row r="35" spans="2:15" ht="12.75">
      <c r="B35" s="156" t="s">
        <v>60</v>
      </c>
      <c r="C35" s="126"/>
      <c r="D35" s="127">
        <v>4601487</v>
      </c>
      <c r="E35" s="128"/>
      <c r="F35" s="129">
        <f t="shared" si="2"/>
        <v>4601487</v>
      </c>
      <c r="G35" s="127"/>
      <c r="H35" s="130">
        <v>4156725</v>
      </c>
      <c r="I35" s="131"/>
      <c r="J35" s="126">
        <f>H35</f>
        <v>4156725</v>
      </c>
      <c r="K35" s="127"/>
      <c r="L35" s="126">
        <f>F35-J35</f>
        <v>444762</v>
      </c>
      <c r="M35" s="132"/>
      <c r="N35" s="132">
        <f>L35</f>
        <v>444762</v>
      </c>
      <c r="O35" s="17"/>
    </row>
    <row r="36" spans="2:15" ht="12.75">
      <c r="B36" s="133" t="s">
        <v>48</v>
      </c>
      <c r="C36" s="126"/>
      <c r="D36" s="127">
        <v>9167797</v>
      </c>
      <c r="E36" s="128"/>
      <c r="F36" s="129">
        <f t="shared" si="2"/>
        <v>9167797</v>
      </c>
      <c r="G36" s="127"/>
      <c r="H36" s="130">
        <v>7742513.69</v>
      </c>
      <c r="I36" s="131"/>
      <c r="J36" s="126">
        <f t="shared" si="1"/>
        <v>7742513.69</v>
      </c>
      <c r="K36" s="127"/>
      <c r="L36" s="126">
        <f>F36-J36</f>
        <v>1425283.3099999996</v>
      </c>
      <c r="M36" s="132"/>
      <c r="N36" s="132">
        <f t="shared" si="3"/>
        <v>1425283.3099999996</v>
      </c>
      <c r="O36" s="17"/>
    </row>
    <row r="37" spans="2:15" ht="12.75">
      <c r="B37" s="133" t="s">
        <v>49</v>
      </c>
      <c r="C37" s="126"/>
      <c r="D37" s="127">
        <v>6764094</v>
      </c>
      <c r="E37" s="128"/>
      <c r="F37" s="129">
        <f>D37</f>
        <v>6764094</v>
      </c>
      <c r="G37" s="127"/>
      <c r="H37" s="130">
        <v>4295308.99</v>
      </c>
      <c r="I37" s="131"/>
      <c r="J37" s="126">
        <f t="shared" si="1"/>
        <v>4295308.99</v>
      </c>
      <c r="K37" s="127"/>
      <c r="L37" s="126">
        <f>F37-J37</f>
        <v>2468785.01</v>
      </c>
      <c r="M37" s="132"/>
      <c r="N37" s="132">
        <f t="shared" si="3"/>
        <v>2468785.01</v>
      </c>
      <c r="O37" s="17"/>
    </row>
    <row r="38" spans="2:15" ht="12.75">
      <c r="B38" s="133" t="s">
        <v>59</v>
      </c>
      <c r="C38" s="102"/>
      <c r="D38" s="104">
        <v>2268369</v>
      </c>
      <c r="E38" s="103"/>
      <c r="F38" s="151">
        <f t="shared" si="2"/>
        <v>2268369</v>
      </c>
      <c r="G38" s="104"/>
      <c r="H38" s="152">
        <v>969868.45</v>
      </c>
      <c r="I38" s="153"/>
      <c r="J38" s="102">
        <f t="shared" si="1"/>
        <v>969868.45</v>
      </c>
      <c r="K38" s="104"/>
      <c r="L38" s="102">
        <f>F38-J38</f>
        <v>1298500.55</v>
      </c>
      <c r="M38" s="68"/>
      <c r="N38" s="68">
        <f t="shared" si="3"/>
        <v>1298500.55</v>
      </c>
      <c r="O38" s="17"/>
    </row>
    <row r="39" spans="2:15" ht="12.75">
      <c r="B39" s="171"/>
      <c r="C39" s="26"/>
      <c r="D39" s="26"/>
      <c r="E39" s="40"/>
      <c r="F39" s="40"/>
      <c r="G39" s="26"/>
      <c r="H39" s="26"/>
      <c r="I39" s="148"/>
      <c r="J39" s="26"/>
      <c r="K39" s="26"/>
      <c r="L39" s="26"/>
      <c r="M39" s="40"/>
      <c r="N39" s="40"/>
      <c r="O39" s="17"/>
    </row>
    <row r="40" spans="2:15" ht="12.75">
      <c r="B40" s="149"/>
      <c r="C40" s="126"/>
      <c r="D40" s="126"/>
      <c r="E40" s="128"/>
      <c r="F40" s="128"/>
      <c r="G40" s="126"/>
      <c r="H40" s="126"/>
      <c r="I40" s="150"/>
      <c r="J40" s="126"/>
      <c r="K40" s="126"/>
      <c r="L40" s="126"/>
      <c r="M40" s="128"/>
      <c r="N40" s="128"/>
      <c r="O40" s="17"/>
    </row>
    <row r="41" spans="2:15" ht="12.75">
      <c r="B41" s="170" t="s">
        <v>35</v>
      </c>
      <c r="C41" s="126"/>
      <c r="D41" s="127">
        <v>57936300</v>
      </c>
      <c r="E41" s="128"/>
      <c r="F41" s="129">
        <f t="shared" si="2"/>
        <v>57936300</v>
      </c>
      <c r="G41" s="127"/>
      <c r="H41" s="130">
        <v>57935976.16</v>
      </c>
      <c r="I41" s="131"/>
      <c r="J41" s="126">
        <f t="shared" si="1"/>
        <v>57935976.16</v>
      </c>
      <c r="K41" s="127"/>
      <c r="L41" s="126">
        <f>F41-J41</f>
        <v>323.8400000035763</v>
      </c>
      <c r="M41" s="132"/>
      <c r="N41" s="132">
        <f t="shared" si="3"/>
        <v>323.8400000035763</v>
      </c>
      <c r="O41" s="17"/>
    </row>
    <row r="42" spans="2:15" ht="12.75">
      <c r="B42" s="97" t="s">
        <v>24</v>
      </c>
      <c r="C42" s="126"/>
      <c r="D42" s="127">
        <v>66000</v>
      </c>
      <c r="E42" s="128"/>
      <c r="F42" s="129">
        <f t="shared" si="2"/>
        <v>66000</v>
      </c>
      <c r="G42" s="127"/>
      <c r="H42" s="130">
        <v>66000</v>
      </c>
      <c r="I42" s="131"/>
      <c r="J42" s="126">
        <f t="shared" si="1"/>
        <v>66000</v>
      </c>
      <c r="K42" s="127"/>
      <c r="L42" s="126">
        <f>F42-J42</f>
        <v>0</v>
      </c>
      <c r="M42" s="132"/>
      <c r="N42" s="132">
        <f t="shared" si="3"/>
        <v>0</v>
      </c>
      <c r="O42" s="17"/>
    </row>
    <row r="43" spans="2:15" ht="12.75">
      <c r="B43" s="134" t="s">
        <v>39</v>
      </c>
      <c r="C43" s="24">
        <f>C44</f>
        <v>3705235.3</v>
      </c>
      <c r="D43" s="23"/>
      <c r="E43" s="135"/>
      <c r="F43" s="24">
        <f aca="true" t="shared" si="4" ref="F43:N43">F44</f>
        <v>3705235.3</v>
      </c>
      <c r="G43" s="23">
        <f t="shared" si="4"/>
        <v>3705235.3</v>
      </c>
      <c r="H43" s="23">
        <f t="shared" si="4"/>
        <v>0</v>
      </c>
      <c r="I43" s="23"/>
      <c r="J43" s="23">
        <f t="shared" si="4"/>
        <v>3705235.3</v>
      </c>
      <c r="K43" s="23">
        <f t="shared" si="4"/>
        <v>0</v>
      </c>
      <c r="L43" s="23">
        <f t="shared" si="4"/>
        <v>0</v>
      </c>
      <c r="M43" s="23"/>
      <c r="N43" s="23">
        <f t="shared" si="4"/>
        <v>0</v>
      </c>
      <c r="O43" s="17"/>
    </row>
    <row r="44" spans="2:15" ht="12.75">
      <c r="B44" s="67" t="s">
        <v>40</v>
      </c>
      <c r="C44" s="102">
        <v>3705235.3</v>
      </c>
      <c r="D44" s="104"/>
      <c r="E44" s="103"/>
      <c r="F44" s="151">
        <f>C44</f>
        <v>3705235.3</v>
      </c>
      <c r="G44" s="104">
        <v>3705235.3</v>
      </c>
      <c r="H44" s="152"/>
      <c r="I44" s="153"/>
      <c r="J44" s="102">
        <f>G44</f>
        <v>3705235.3</v>
      </c>
      <c r="K44" s="104">
        <f>G44-J44</f>
        <v>0</v>
      </c>
      <c r="L44" s="126">
        <f>F44-J44</f>
        <v>0</v>
      </c>
      <c r="M44" s="68"/>
      <c r="N44" s="132">
        <f t="shared" si="3"/>
        <v>0</v>
      </c>
      <c r="O44" s="17"/>
    </row>
    <row r="45" spans="2:15" ht="9.75" customHeight="1">
      <c r="B45" s="147"/>
      <c r="C45" s="26"/>
      <c r="D45" s="26"/>
      <c r="E45" s="40"/>
      <c r="F45" s="40"/>
      <c r="G45" s="26"/>
      <c r="H45" s="26"/>
      <c r="I45" s="148"/>
      <c r="J45" s="26"/>
      <c r="K45" s="26"/>
      <c r="L45" s="26"/>
      <c r="M45" s="40"/>
      <c r="N45" s="40"/>
      <c r="O45" s="17"/>
    </row>
    <row r="46" spans="2:15" ht="12.75">
      <c r="B46" s="172" t="s">
        <v>44</v>
      </c>
      <c r="C46" s="173"/>
      <c r="D46" s="139">
        <f>D47+D51+D66</f>
        <v>17603532.009999998</v>
      </c>
      <c r="E46" s="139">
        <f aca="true" t="shared" si="5" ref="E46:N46">E47+E51+E66</f>
        <v>0</v>
      </c>
      <c r="F46" s="139">
        <f t="shared" si="5"/>
        <v>17603532.009999998</v>
      </c>
      <c r="G46" s="139">
        <f t="shared" si="5"/>
        <v>0</v>
      </c>
      <c r="H46" s="139">
        <f t="shared" si="5"/>
        <v>17254961.22</v>
      </c>
      <c r="I46" s="139"/>
      <c r="J46" s="139">
        <f t="shared" si="5"/>
        <v>17254961.22</v>
      </c>
      <c r="K46" s="139"/>
      <c r="L46" s="139">
        <f t="shared" si="5"/>
        <v>348570.79000000097</v>
      </c>
      <c r="M46" s="139"/>
      <c r="N46" s="139">
        <f t="shared" si="5"/>
        <v>348570.79000000097</v>
      </c>
      <c r="O46" s="17"/>
    </row>
    <row r="47" spans="2:15" ht="12.75">
      <c r="B47" s="146" t="s">
        <v>26</v>
      </c>
      <c r="C47" s="104"/>
      <c r="D47" s="139">
        <f aca="true" t="shared" si="6" ref="D47:N47">D48+D49</f>
        <v>563260.9400000001</v>
      </c>
      <c r="E47" s="139">
        <f t="shared" si="6"/>
        <v>0</v>
      </c>
      <c r="F47" s="139">
        <f t="shared" si="6"/>
        <v>563260.9400000001</v>
      </c>
      <c r="G47" s="139">
        <f t="shared" si="6"/>
        <v>0</v>
      </c>
      <c r="H47" s="139">
        <f t="shared" si="6"/>
        <v>563260.9400000001</v>
      </c>
      <c r="I47" s="139"/>
      <c r="J47" s="139">
        <f t="shared" si="6"/>
        <v>563260.9400000001</v>
      </c>
      <c r="K47" s="139"/>
      <c r="L47" s="139">
        <f t="shared" si="6"/>
        <v>0</v>
      </c>
      <c r="M47" s="139"/>
      <c r="N47" s="139">
        <f t="shared" si="6"/>
        <v>0</v>
      </c>
      <c r="O47" s="17"/>
    </row>
    <row r="48" spans="2:15" ht="12.75">
      <c r="B48" s="55" t="s">
        <v>27</v>
      </c>
      <c r="C48" s="32"/>
      <c r="D48" s="33">
        <v>529595.68</v>
      </c>
      <c r="E48" s="115"/>
      <c r="F48" s="49">
        <f>E48+D48</f>
        <v>529595.68</v>
      </c>
      <c r="G48" s="33"/>
      <c r="H48" s="144">
        <v>529595.68</v>
      </c>
      <c r="I48" s="145"/>
      <c r="J48" s="32">
        <f>I48+H48+G48</f>
        <v>529595.68</v>
      </c>
      <c r="K48" s="33"/>
      <c r="L48" s="32">
        <f>F48-J48</f>
        <v>0</v>
      </c>
      <c r="M48" s="50"/>
      <c r="N48" s="50">
        <f>L48</f>
        <v>0</v>
      </c>
      <c r="O48" s="17"/>
    </row>
    <row r="49" spans="2:15" ht="12.75">
      <c r="B49" s="141" t="s">
        <v>20</v>
      </c>
      <c r="C49" s="34"/>
      <c r="D49" s="35">
        <v>33665.26</v>
      </c>
      <c r="E49" s="36"/>
      <c r="F49" s="57">
        <f>E49+D49</f>
        <v>33665.26</v>
      </c>
      <c r="G49" s="35"/>
      <c r="H49" s="142">
        <v>33665.26</v>
      </c>
      <c r="I49" s="143"/>
      <c r="J49" s="34">
        <f>I49+H49+G49</f>
        <v>33665.26</v>
      </c>
      <c r="K49" s="35"/>
      <c r="L49" s="34">
        <f>F49-J49</f>
        <v>0</v>
      </c>
      <c r="M49" s="60"/>
      <c r="N49" s="60">
        <f>L49</f>
        <v>0</v>
      </c>
      <c r="O49" s="17"/>
    </row>
    <row r="50" spans="2:15" ht="9.75" customHeight="1">
      <c r="B50" s="125"/>
      <c r="C50" s="126"/>
      <c r="D50" s="127"/>
      <c r="E50" s="128"/>
      <c r="F50" s="129"/>
      <c r="G50" s="127"/>
      <c r="H50" s="130"/>
      <c r="I50" s="131"/>
      <c r="J50" s="126"/>
      <c r="K50" s="127"/>
      <c r="L50" s="126"/>
      <c r="M50" s="132"/>
      <c r="N50" s="132"/>
      <c r="O50" s="17"/>
    </row>
    <row r="51" spans="2:15" ht="12.75">
      <c r="B51" s="71" t="s">
        <v>16</v>
      </c>
      <c r="C51" s="25">
        <f>C58</f>
        <v>0</v>
      </c>
      <c r="D51" s="69">
        <f>SUM(D52:D65)</f>
        <v>3737602.48</v>
      </c>
      <c r="E51" s="69">
        <f aca="true" t="shared" si="7" ref="E51:N51">SUM(E52:E65)</f>
        <v>0</v>
      </c>
      <c r="F51" s="69">
        <f t="shared" si="7"/>
        <v>3737602.48</v>
      </c>
      <c r="G51" s="69">
        <f t="shared" si="7"/>
        <v>0</v>
      </c>
      <c r="H51" s="69">
        <f t="shared" si="7"/>
        <v>3675039.49</v>
      </c>
      <c r="I51" s="69"/>
      <c r="J51" s="69">
        <f t="shared" si="7"/>
        <v>3675039.49</v>
      </c>
      <c r="K51" s="69"/>
      <c r="L51" s="69">
        <f t="shared" si="7"/>
        <v>62562.99000000008</v>
      </c>
      <c r="M51" s="69"/>
      <c r="N51" s="69">
        <f t="shared" si="7"/>
        <v>62562.99000000008</v>
      </c>
      <c r="O51" s="17"/>
    </row>
    <row r="52" spans="2:15" ht="12.75">
      <c r="B52" s="116" t="s">
        <v>17</v>
      </c>
      <c r="C52" s="93"/>
      <c r="D52" s="94">
        <v>365528.54</v>
      </c>
      <c r="E52" s="95"/>
      <c r="F52" s="53">
        <f>SUM(D52:E52)</f>
        <v>365528.54</v>
      </c>
      <c r="G52" s="93">
        <v>0</v>
      </c>
      <c r="H52" s="53">
        <v>361918.74</v>
      </c>
      <c r="I52" s="94"/>
      <c r="J52" s="96">
        <f>+I52+H52</f>
        <v>361918.74</v>
      </c>
      <c r="K52" s="57"/>
      <c r="L52" s="57">
        <f aca="true" t="shared" si="8" ref="L52:L60">F52-J52</f>
        <v>3609.7999999999884</v>
      </c>
      <c r="M52" s="60"/>
      <c r="N52" s="89">
        <f aca="true" t="shared" si="9" ref="N52:N59">SUM(K52:M52)</f>
        <v>3609.7999999999884</v>
      </c>
      <c r="O52" s="17"/>
    </row>
    <row r="53" spans="2:15" ht="12.75">
      <c r="B53" s="79" t="s">
        <v>34</v>
      </c>
      <c r="C53" s="87"/>
      <c r="D53" s="41">
        <v>17670</v>
      </c>
      <c r="E53" s="86"/>
      <c r="F53" s="57">
        <f>D53</f>
        <v>17670</v>
      </c>
      <c r="G53" s="87"/>
      <c r="H53" s="57">
        <v>16950</v>
      </c>
      <c r="I53" s="41"/>
      <c r="J53" s="36">
        <f>+H53</f>
        <v>16950</v>
      </c>
      <c r="K53" s="60"/>
      <c r="L53" s="57">
        <f>F53-J53</f>
        <v>720</v>
      </c>
      <c r="M53" s="60"/>
      <c r="N53" s="89">
        <f>L53</f>
        <v>720</v>
      </c>
      <c r="O53" s="17"/>
    </row>
    <row r="54" spans="2:15" ht="12.75">
      <c r="B54" s="84" t="s">
        <v>28</v>
      </c>
      <c r="C54" s="80"/>
      <c r="D54" s="83">
        <v>123225</v>
      </c>
      <c r="E54" s="81"/>
      <c r="F54" s="56">
        <f>+E54+D54</f>
        <v>123225</v>
      </c>
      <c r="G54" s="82"/>
      <c r="H54" s="56">
        <v>123185</v>
      </c>
      <c r="I54" s="83"/>
      <c r="J54" s="115">
        <f aca="true" t="shared" si="10" ref="J54:J60">+H54</f>
        <v>123185</v>
      </c>
      <c r="K54" s="49"/>
      <c r="L54" s="57">
        <f t="shared" si="8"/>
        <v>40</v>
      </c>
      <c r="M54" s="60"/>
      <c r="N54" s="89">
        <f t="shared" si="9"/>
        <v>40</v>
      </c>
      <c r="O54" s="17"/>
    </row>
    <row r="55" spans="2:15" ht="18.75">
      <c r="B55" s="110" t="s">
        <v>58</v>
      </c>
      <c r="C55" s="85"/>
      <c r="D55" s="41">
        <v>1118386.58</v>
      </c>
      <c r="E55" s="86"/>
      <c r="F55" s="57">
        <f aca="true" t="shared" si="11" ref="F55:F63">+D55</f>
        <v>1118386.58</v>
      </c>
      <c r="G55" s="87">
        <v>0</v>
      </c>
      <c r="H55" s="57">
        <v>1117048.01</v>
      </c>
      <c r="I55" s="41"/>
      <c r="J55" s="36">
        <f t="shared" si="10"/>
        <v>1117048.01</v>
      </c>
      <c r="K55" s="57"/>
      <c r="L55" s="57">
        <f t="shared" si="8"/>
        <v>1338.5700000000652</v>
      </c>
      <c r="M55" s="60"/>
      <c r="N55" s="89">
        <f t="shared" si="9"/>
        <v>1338.5700000000652</v>
      </c>
      <c r="O55" s="17"/>
    </row>
    <row r="56" spans="2:15" ht="12.75">
      <c r="B56" s="84" t="s">
        <v>21</v>
      </c>
      <c r="C56" s="85"/>
      <c r="D56" s="41">
        <v>28959.62</v>
      </c>
      <c r="E56" s="59"/>
      <c r="F56" s="57">
        <f t="shared" si="11"/>
        <v>28959.62</v>
      </c>
      <c r="G56" s="87">
        <v>0</v>
      </c>
      <c r="H56" s="57">
        <v>28959.62</v>
      </c>
      <c r="I56" s="41"/>
      <c r="J56" s="36">
        <f t="shared" si="10"/>
        <v>28959.62</v>
      </c>
      <c r="K56" s="57"/>
      <c r="L56" s="57">
        <f t="shared" si="8"/>
        <v>0</v>
      </c>
      <c r="M56" s="60"/>
      <c r="N56" s="89">
        <f t="shared" si="9"/>
        <v>0</v>
      </c>
      <c r="O56" s="17"/>
    </row>
    <row r="57" spans="2:15" ht="12.75">
      <c r="B57" s="84" t="s">
        <v>22</v>
      </c>
      <c r="C57" s="85"/>
      <c r="D57" s="41">
        <v>13721.97</v>
      </c>
      <c r="E57" s="59"/>
      <c r="F57" s="57">
        <f t="shared" si="11"/>
        <v>13721.97</v>
      </c>
      <c r="G57" s="87">
        <v>0</v>
      </c>
      <c r="H57" s="57">
        <v>13721.97</v>
      </c>
      <c r="I57" s="88"/>
      <c r="J57" s="36">
        <f t="shared" si="10"/>
        <v>13721.97</v>
      </c>
      <c r="K57" s="57"/>
      <c r="L57" s="57">
        <f t="shared" si="8"/>
        <v>0</v>
      </c>
      <c r="M57" s="60"/>
      <c r="N57" s="89">
        <f t="shared" si="9"/>
        <v>0</v>
      </c>
      <c r="O57" s="17"/>
    </row>
    <row r="58" spans="2:15" ht="12.75">
      <c r="B58" s="84" t="s">
        <v>23</v>
      </c>
      <c r="C58" s="36"/>
      <c r="D58" s="41">
        <v>1801.01</v>
      </c>
      <c r="E58" s="36"/>
      <c r="F58" s="60">
        <f t="shared" si="11"/>
        <v>1801.01</v>
      </c>
      <c r="G58" s="58">
        <v>0</v>
      </c>
      <c r="H58" s="58">
        <v>1801.01</v>
      </c>
      <c r="I58" s="58"/>
      <c r="J58" s="60">
        <f t="shared" si="10"/>
        <v>1801.01</v>
      </c>
      <c r="K58" s="57"/>
      <c r="L58" s="57">
        <f t="shared" si="8"/>
        <v>0</v>
      </c>
      <c r="M58" s="60"/>
      <c r="N58" s="89">
        <f t="shared" si="9"/>
        <v>0</v>
      </c>
      <c r="O58" s="17"/>
    </row>
    <row r="59" spans="2:15" ht="12.75">
      <c r="B59" s="84" t="s">
        <v>37</v>
      </c>
      <c r="C59" s="36"/>
      <c r="D59" s="41">
        <v>223</v>
      </c>
      <c r="E59" s="36"/>
      <c r="F59" s="57">
        <f t="shared" si="11"/>
        <v>223</v>
      </c>
      <c r="G59" s="58"/>
      <c r="H59" s="58">
        <v>223</v>
      </c>
      <c r="I59" s="58"/>
      <c r="J59" s="60">
        <f t="shared" si="10"/>
        <v>223</v>
      </c>
      <c r="K59" s="57"/>
      <c r="L59" s="57">
        <f t="shared" si="8"/>
        <v>0</v>
      </c>
      <c r="M59" s="57"/>
      <c r="N59" s="60">
        <f t="shared" si="9"/>
        <v>0</v>
      </c>
      <c r="O59" s="17"/>
    </row>
    <row r="60" spans="2:15" ht="12.75">
      <c r="B60" s="84" t="s">
        <v>36</v>
      </c>
      <c r="C60" s="36"/>
      <c r="D60" s="41">
        <v>490386.15</v>
      </c>
      <c r="E60" s="36"/>
      <c r="F60" s="57">
        <f t="shared" si="11"/>
        <v>490386.15</v>
      </c>
      <c r="G60" s="58">
        <v>0</v>
      </c>
      <c r="H60" s="58">
        <v>473275</v>
      </c>
      <c r="I60" s="58"/>
      <c r="J60" s="60">
        <f t="shared" si="10"/>
        <v>473275</v>
      </c>
      <c r="K60" s="58"/>
      <c r="L60" s="57">
        <f t="shared" si="8"/>
        <v>17111.150000000023</v>
      </c>
      <c r="M60" s="58"/>
      <c r="N60" s="60">
        <f aca="true" t="shared" si="12" ref="N60:N65">F60-J60</f>
        <v>17111.150000000023</v>
      </c>
      <c r="O60" s="17"/>
    </row>
    <row r="61" spans="2:15" ht="12.75">
      <c r="B61" s="84" t="s">
        <v>30</v>
      </c>
      <c r="C61" s="36"/>
      <c r="D61" s="41">
        <v>355822.95</v>
      </c>
      <c r="E61" s="36"/>
      <c r="F61" s="57">
        <f t="shared" si="11"/>
        <v>355822.95</v>
      </c>
      <c r="G61" s="58">
        <v>0</v>
      </c>
      <c r="H61" s="58">
        <v>328466.58</v>
      </c>
      <c r="I61" s="58"/>
      <c r="J61" s="60">
        <f>+H61</f>
        <v>328466.58</v>
      </c>
      <c r="K61" s="58"/>
      <c r="L61" s="57">
        <f>F61-J61</f>
        <v>27356.369999999995</v>
      </c>
      <c r="M61" s="58"/>
      <c r="N61" s="60">
        <f t="shared" si="12"/>
        <v>27356.369999999995</v>
      </c>
      <c r="O61" s="17"/>
    </row>
    <row r="62" spans="2:15" ht="12.75">
      <c r="B62" s="84" t="s">
        <v>31</v>
      </c>
      <c r="C62" s="36"/>
      <c r="D62" s="41">
        <v>39090.19</v>
      </c>
      <c r="E62" s="36"/>
      <c r="F62" s="57">
        <f t="shared" si="11"/>
        <v>39090.19</v>
      </c>
      <c r="G62" s="58">
        <v>0</v>
      </c>
      <c r="H62" s="58">
        <v>38358.66</v>
      </c>
      <c r="I62" s="58"/>
      <c r="J62" s="60">
        <f>+H62</f>
        <v>38358.66</v>
      </c>
      <c r="K62" s="57"/>
      <c r="L62" s="57">
        <f>F62-J62</f>
        <v>731.5299999999988</v>
      </c>
      <c r="M62" s="58"/>
      <c r="N62" s="60">
        <f t="shared" si="12"/>
        <v>731.5299999999988</v>
      </c>
      <c r="O62" s="17"/>
    </row>
    <row r="63" spans="2:15" ht="12.75">
      <c r="B63" s="84" t="s">
        <v>32</v>
      </c>
      <c r="C63" s="36"/>
      <c r="D63" s="41">
        <v>692560.28</v>
      </c>
      <c r="E63" s="36"/>
      <c r="F63" s="57">
        <f t="shared" si="11"/>
        <v>692560.28</v>
      </c>
      <c r="G63" s="58"/>
      <c r="H63" s="113">
        <v>688622.88</v>
      </c>
      <c r="I63" s="58"/>
      <c r="J63" s="112">
        <f>+H63</f>
        <v>688622.88</v>
      </c>
      <c r="K63" s="57"/>
      <c r="L63" s="57">
        <f>F63-J63</f>
        <v>3937.4000000000233</v>
      </c>
      <c r="M63" s="58"/>
      <c r="N63" s="60">
        <f t="shared" si="12"/>
        <v>3937.4000000000233</v>
      </c>
      <c r="O63" s="17"/>
    </row>
    <row r="64" spans="2:15" ht="18" customHeight="1">
      <c r="B64" s="110" t="s">
        <v>33</v>
      </c>
      <c r="C64" s="36"/>
      <c r="D64" s="111">
        <v>318900.19</v>
      </c>
      <c r="E64" s="140"/>
      <c r="F64" s="112">
        <f>D64</f>
        <v>318900.19</v>
      </c>
      <c r="G64" s="58"/>
      <c r="H64" s="113">
        <v>317475.02</v>
      </c>
      <c r="I64" s="58"/>
      <c r="J64" s="112">
        <f>+H64</f>
        <v>317475.02</v>
      </c>
      <c r="K64" s="57"/>
      <c r="L64" s="112">
        <f>F64-J64</f>
        <v>1425.1699999999837</v>
      </c>
      <c r="M64" s="58"/>
      <c r="N64" s="114">
        <f t="shared" si="12"/>
        <v>1425.1699999999837</v>
      </c>
      <c r="O64" s="17"/>
    </row>
    <row r="65" spans="2:15" ht="12.75">
      <c r="B65" s="110" t="s">
        <v>35</v>
      </c>
      <c r="C65" s="36"/>
      <c r="D65" s="113">
        <v>171327</v>
      </c>
      <c r="E65" s="60"/>
      <c r="F65" s="112">
        <f>D65</f>
        <v>171327</v>
      </c>
      <c r="G65" s="58"/>
      <c r="H65" s="113">
        <v>165034</v>
      </c>
      <c r="I65" s="58"/>
      <c r="J65" s="112">
        <f>+H65</f>
        <v>165034</v>
      </c>
      <c r="K65" s="57"/>
      <c r="L65" s="112">
        <f>F65-J65</f>
        <v>6293</v>
      </c>
      <c r="M65" s="58"/>
      <c r="N65" s="114">
        <f t="shared" si="12"/>
        <v>6293</v>
      </c>
      <c r="O65" s="17"/>
    </row>
    <row r="66" spans="2:15" ht="12.75">
      <c r="B66" s="61" t="s">
        <v>13</v>
      </c>
      <c r="C66" s="62">
        <v>0</v>
      </c>
      <c r="D66" s="63">
        <f>SUM(D67:D70)</f>
        <v>13302668.59</v>
      </c>
      <c r="E66" s="63">
        <f aca="true" t="shared" si="13" ref="E66:N66">SUM(E67:E70)</f>
        <v>0</v>
      </c>
      <c r="F66" s="63">
        <f t="shared" si="13"/>
        <v>13302668.59</v>
      </c>
      <c r="G66" s="63">
        <f t="shared" si="13"/>
        <v>0</v>
      </c>
      <c r="H66" s="63">
        <f t="shared" si="13"/>
        <v>13016660.79</v>
      </c>
      <c r="I66" s="63"/>
      <c r="J66" s="63">
        <f t="shared" si="13"/>
        <v>13016660.79</v>
      </c>
      <c r="K66" s="63"/>
      <c r="L66" s="63">
        <f>SUM(L67:L70)</f>
        <v>286007.8000000009</v>
      </c>
      <c r="M66" s="63"/>
      <c r="N66" s="154">
        <f t="shared" si="13"/>
        <v>286007.8000000009</v>
      </c>
      <c r="O66" s="17"/>
    </row>
    <row r="67" spans="2:15" ht="12.75">
      <c r="B67" s="90" t="s">
        <v>18</v>
      </c>
      <c r="C67" s="48">
        <v>0</v>
      </c>
      <c r="D67" s="49">
        <v>1082000</v>
      </c>
      <c r="E67" s="50">
        <v>0</v>
      </c>
      <c r="F67" s="33">
        <f>+E67+D67</f>
        <v>1082000</v>
      </c>
      <c r="G67" s="50">
        <v>0</v>
      </c>
      <c r="H67" s="33">
        <v>1082000</v>
      </c>
      <c r="I67" s="50"/>
      <c r="J67" s="32">
        <f>+I67+H67+G67</f>
        <v>1082000</v>
      </c>
      <c r="K67" s="51"/>
      <c r="L67" s="34">
        <f>F67-J67</f>
        <v>0</v>
      </c>
      <c r="M67" s="33"/>
      <c r="N67" s="33">
        <f>M67+L67+K67</f>
        <v>0</v>
      </c>
      <c r="O67" s="17"/>
    </row>
    <row r="68" spans="2:15" ht="12.75">
      <c r="B68" s="90" t="s">
        <v>56</v>
      </c>
      <c r="C68" s="48"/>
      <c r="D68" s="49">
        <v>10207550</v>
      </c>
      <c r="E68" s="50">
        <v>0</v>
      </c>
      <c r="F68" s="33">
        <f>+E68+D68</f>
        <v>10207550</v>
      </c>
      <c r="G68" s="50"/>
      <c r="H68" s="37">
        <v>10132535.45</v>
      </c>
      <c r="I68" s="50"/>
      <c r="J68" s="32">
        <f>+I68+H68+G68</f>
        <v>10132535.45</v>
      </c>
      <c r="K68" s="51"/>
      <c r="L68" s="34">
        <f>F68-J68</f>
        <v>75014.55000000075</v>
      </c>
      <c r="M68" s="33"/>
      <c r="N68" s="33">
        <f>M68+L68+K68</f>
        <v>75014.55000000075</v>
      </c>
      <c r="O68" s="17"/>
    </row>
    <row r="69" spans="2:15" ht="12.75">
      <c r="B69" s="90" t="s">
        <v>57</v>
      </c>
      <c r="C69" s="54"/>
      <c r="D69" s="56">
        <v>392984</v>
      </c>
      <c r="E69" s="159"/>
      <c r="F69" s="160">
        <f>+D69</f>
        <v>392984</v>
      </c>
      <c r="G69" s="159"/>
      <c r="H69" s="83">
        <v>311532.19</v>
      </c>
      <c r="I69" s="159"/>
      <c r="J69" s="26">
        <f>H69</f>
        <v>311532.19</v>
      </c>
      <c r="K69" s="161"/>
      <c r="L69" s="34">
        <f>F69-J69</f>
        <v>81451.81</v>
      </c>
      <c r="M69" s="160"/>
      <c r="N69" s="33">
        <f>M69+L69+K69</f>
        <v>81451.81</v>
      </c>
      <c r="O69" s="17"/>
    </row>
    <row r="70" spans="2:15" ht="13.5" thickBot="1">
      <c r="B70" s="117" t="s">
        <v>25</v>
      </c>
      <c r="C70" s="118"/>
      <c r="D70" s="119">
        <v>1620134.59</v>
      </c>
      <c r="E70" s="120"/>
      <c r="F70" s="121">
        <f>+E70+D70</f>
        <v>1620134.59</v>
      </c>
      <c r="G70" s="120"/>
      <c r="H70" s="122">
        <v>1490593.15</v>
      </c>
      <c r="I70" s="120"/>
      <c r="J70" s="123">
        <f>+I70+H70</f>
        <v>1490593.15</v>
      </c>
      <c r="K70" s="124"/>
      <c r="L70" s="123">
        <f>F70-J70</f>
        <v>129541.44000000018</v>
      </c>
      <c r="M70" s="121"/>
      <c r="N70" s="121">
        <f>M70+L70</f>
        <v>129541.44000000018</v>
      </c>
      <c r="O70" s="17"/>
    </row>
    <row r="71" spans="2:15" ht="18" customHeight="1" thickBot="1" thickTop="1">
      <c r="B71" s="137" t="s">
        <v>41</v>
      </c>
      <c r="C71" s="138">
        <f>C46+C7</f>
        <v>215468042.23000002</v>
      </c>
      <c r="D71" s="138">
        <f>D46+D7</f>
        <v>156347029.01</v>
      </c>
      <c r="E71" s="138">
        <f>E46+E7</f>
        <v>1304000</v>
      </c>
      <c r="F71" s="138">
        <f>F46+F7</f>
        <v>373119071.24</v>
      </c>
      <c r="G71" s="138">
        <f>G46+G7</f>
        <v>215182067.93</v>
      </c>
      <c r="H71" s="138">
        <f>H46+H7</f>
        <v>148263633.26</v>
      </c>
      <c r="I71" s="138">
        <f>I46+I7</f>
        <v>1303425</v>
      </c>
      <c r="J71" s="138">
        <f>J46+J7</f>
        <v>364749126.18999994</v>
      </c>
      <c r="K71" s="138">
        <f>K46+K7</f>
        <v>285974.15999999084</v>
      </c>
      <c r="L71" s="138">
        <f>L46+L7</f>
        <v>8083395.750000003</v>
      </c>
      <c r="M71" s="138">
        <f>M46+M7</f>
        <v>575</v>
      </c>
      <c r="N71" s="162">
        <f>N46+N7</f>
        <v>8369945.049999992</v>
      </c>
      <c r="O71" s="17"/>
    </row>
    <row r="72" spans="1:15" ht="12.75" customHeight="1" thickTop="1">
      <c r="A72" s="64"/>
      <c r="B72" s="8" t="s">
        <v>2</v>
      </c>
      <c r="C72" s="9"/>
      <c r="D72" s="9"/>
      <c r="E72" s="75"/>
      <c r="F72" s="75"/>
      <c r="G72" s="73"/>
      <c r="H72" s="73"/>
      <c r="I72" s="76"/>
      <c r="J72" s="42"/>
      <c r="K72" s="20"/>
      <c r="L72" s="6" t="s">
        <v>3</v>
      </c>
      <c r="M72" s="6"/>
      <c r="N72" s="6"/>
      <c r="O72" s="17"/>
    </row>
    <row r="73" spans="1:15" ht="12.75" customHeight="1">
      <c r="A73" s="64"/>
      <c r="B73" s="8"/>
      <c r="C73" s="9"/>
      <c r="D73" s="9"/>
      <c r="E73" s="72"/>
      <c r="F73" s="72"/>
      <c r="G73" s="73"/>
      <c r="H73" s="73"/>
      <c r="I73" s="76"/>
      <c r="J73" s="42"/>
      <c r="K73" s="20"/>
      <c r="L73" s="73"/>
      <c r="M73" s="73"/>
      <c r="N73" s="73"/>
      <c r="O73" s="17"/>
    </row>
    <row r="74" spans="1:15" ht="12.75" customHeight="1">
      <c r="A74" s="64"/>
      <c r="B74" s="2" t="s">
        <v>0</v>
      </c>
      <c r="C74" s="2"/>
      <c r="D74" s="2"/>
      <c r="E74" s="7"/>
      <c r="F74" s="7"/>
      <c r="G74" s="73"/>
      <c r="H74" s="73"/>
      <c r="I74" s="3"/>
      <c r="J74" s="42"/>
      <c r="L74" s="163" t="s">
        <v>15</v>
      </c>
      <c r="M74" s="163"/>
      <c r="N74" s="163"/>
      <c r="O74" s="17"/>
    </row>
    <row r="75" spans="1:15" ht="12.75" customHeight="1">
      <c r="A75" s="64"/>
      <c r="B75" s="74" t="s">
        <v>14</v>
      </c>
      <c r="C75" s="9"/>
      <c r="D75" s="9"/>
      <c r="E75" s="7"/>
      <c r="F75" s="6"/>
      <c r="G75" s="73"/>
      <c r="H75" s="73"/>
      <c r="I75" s="3"/>
      <c r="J75" s="10" t="s">
        <v>12</v>
      </c>
      <c r="L75" s="39" t="s">
        <v>1</v>
      </c>
      <c r="M75" s="39"/>
      <c r="N75" s="39"/>
      <c r="O75" s="17"/>
    </row>
    <row r="76" spans="1:15" ht="12.75" customHeight="1">
      <c r="A76" s="64"/>
      <c r="B76" s="39" t="s">
        <v>62</v>
      </c>
      <c r="C76" s="6"/>
      <c r="D76" s="9"/>
      <c r="E76" s="7"/>
      <c r="F76" s="39"/>
      <c r="G76" s="6"/>
      <c r="H76" s="52"/>
      <c r="I76" s="3"/>
      <c r="J76" s="10"/>
      <c r="L76" s="164" t="s">
        <v>63</v>
      </c>
      <c r="M76" s="164"/>
      <c r="N76" s="164"/>
      <c r="O76" s="17"/>
    </row>
    <row r="77" spans="1:15" ht="6" customHeight="1">
      <c r="A77" s="64"/>
      <c r="B77" s="3"/>
      <c r="C77" s="44"/>
      <c r="D77" s="3"/>
      <c r="E77" s="3"/>
      <c r="F77" s="4"/>
      <c r="G77" s="4"/>
      <c r="H77" s="1"/>
      <c r="I77" s="3"/>
      <c r="J77" s="10"/>
      <c r="L77" s="4"/>
      <c r="M77" s="1"/>
      <c r="N77" s="3"/>
      <c r="O77" s="17"/>
    </row>
    <row r="78" spans="1:15" ht="6" customHeight="1">
      <c r="A78" s="64"/>
      <c r="C78" s="45"/>
      <c r="O78" s="17"/>
    </row>
    <row r="79" spans="1:15" ht="6" customHeight="1">
      <c r="A79" s="64"/>
      <c r="B79" s="65"/>
      <c r="C79" s="54"/>
      <c r="D79" s="40"/>
      <c r="E79" s="40"/>
      <c r="F79" s="26"/>
      <c r="G79" s="40"/>
      <c r="H79" s="54"/>
      <c r="I79" s="27"/>
      <c r="J79" s="26"/>
      <c r="K79" s="66"/>
      <c r="L79" s="26"/>
      <c r="M79" s="26"/>
      <c r="N79" s="26"/>
      <c r="O79" s="17"/>
    </row>
    <row r="80" spans="1:15" ht="6" customHeight="1">
      <c r="A80" s="64"/>
      <c r="B80" s="65"/>
      <c r="C80" s="54"/>
      <c r="D80" s="40"/>
      <c r="E80" s="40"/>
      <c r="F80" s="26"/>
      <c r="G80" s="40"/>
      <c r="H80" s="54"/>
      <c r="I80" s="27"/>
      <c r="J80" s="26"/>
      <c r="K80" s="66"/>
      <c r="L80" s="26"/>
      <c r="M80" s="26"/>
      <c r="N80" s="26"/>
      <c r="O80" s="17"/>
    </row>
    <row r="81" spans="1:15" ht="6" customHeight="1">
      <c r="A81" s="64"/>
      <c r="B81" s="65"/>
      <c r="C81" s="54"/>
      <c r="D81" s="40"/>
      <c r="E81" s="40"/>
      <c r="F81" s="26"/>
      <c r="G81" s="40"/>
      <c r="H81" s="54"/>
      <c r="I81" s="27"/>
      <c r="J81" s="26"/>
      <c r="K81" s="66"/>
      <c r="L81" s="26"/>
      <c r="M81" s="26"/>
      <c r="N81" s="26"/>
      <c r="O81" s="17"/>
    </row>
    <row r="82" spans="1:15" ht="6" customHeight="1">
      <c r="A82" s="64"/>
      <c r="B82" s="65"/>
      <c r="C82" s="54"/>
      <c r="D82" s="40"/>
      <c r="E82" s="40"/>
      <c r="F82" s="26"/>
      <c r="G82" s="40"/>
      <c r="H82" s="54"/>
      <c r="I82" s="27"/>
      <c r="J82" s="26"/>
      <c r="K82" s="66"/>
      <c r="L82" s="26"/>
      <c r="M82" s="26"/>
      <c r="N82" s="26"/>
      <c r="O82" s="17"/>
    </row>
    <row r="83" spans="1:15" ht="6" customHeight="1">
      <c r="A83" s="64"/>
      <c r="B83" s="65"/>
      <c r="C83" s="54"/>
      <c r="D83" s="40"/>
      <c r="E83" s="40"/>
      <c r="F83" s="26"/>
      <c r="G83" s="40"/>
      <c r="H83" s="54"/>
      <c r="I83" s="27"/>
      <c r="J83" s="26"/>
      <c r="K83" s="66"/>
      <c r="L83" s="26"/>
      <c r="M83" s="26"/>
      <c r="N83" s="26"/>
      <c r="O83" s="17"/>
    </row>
    <row r="84" spans="1:15" ht="6" customHeight="1">
      <c r="A84" s="64"/>
      <c r="B84" s="65"/>
      <c r="C84" s="54"/>
      <c r="D84" s="40"/>
      <c r="E84" s="40"/>
      <c r="F84" s="26"/>
      <c r="G84" s="40"/>
      <c r="H84" s="54"/>
      <c r="I84" s="27"/>
      <c r="J84" s="26"/>
      <c r="K84" s="66"/>
      <c r="L84" s="26"/>
      <c r="M84" s="26"/>
      <c r="N84" s="26"/>
      <c r="O84" s="17"/>
    </row>
    <row r="85" spans="1:15" ht="6" customHeight="1">
      <c r="A85" s="64"/>
      <c r="B85" s="65"/>
      <c r="C85" s="54"/>
      <c r="D85" s="40"/>
      <c r="E85" s="40"/>
      <c r="F85" s="26"/>
      <c r="G85" s="40"/>
      <c r="H85" s="54"/>
      <c r="I85" s="27"/>
      <c r="J85" s="26"/>
      <c r="K85" s="66"/>
      <c r="L85" s="26"/>
      <c r="M85" s="26"/>
      <c r="N85" s="26"/>
      <c r="O85" s="17"/>
    </row>
    <row r="86" spans="1:15" ht="6" customHeight="1">
      <c r="A86" s="64"/>
      <c r="B86" s="65"/>
      <c r="C86" s="54"/>
      <c r="D86" s="40"/>
      <c r="E86" s="40"/>
      <c r="F86" s="26"/>
      <c r="G86" s="40"/>
      <c r="H86" s="54"/>
      <c r="I86" s="27"/>
      <c r="J86" s="26"/>
      <c r="K86" s="66"/>
      <c r="L86" s="26"/>
      <c r="M86" s="26"/>
      <c r="N86" s="26"/>
      <c r="O86" s="17"/>
    </row>
    <row r="87" spans="1:15" ht="6" customHeight="1">
      <c r="A87" s="64"/>
      <c r="B87" s="65"/>
      <c r="C87" s="54"/>
      <c r="D87" s="40"/>
      <c r="E87" s="40"/>
      <c r="F87" s="26"/>
      <c r="G87" s="40"/>
      <c r="H87" s="54"/>
      <c r="I87" s="27"/>
      <c r="J87" s="26"/>
      <c r="K87" s="66"/>
      <c r="L87" s="26"/>
      <c r="M87" s="26"/>
      <c r="N87" s="26"/>
      <c r="O87" s="17"/>
    </row>
    <row r="88" spans="1:15" ht="6" customHeight="1">
      <c r="A88" s="64"/>
      <c r="B88" s="65"/>
      <c r="C88" s="54"/>
      <c r="D88" s="40"/>
      <c r="E88" s="40"/>
      <c r="F88" s="26"/>
      <c r="G88" s="40"/>
      <c r="H88" s="54"/>
      <c r="I88" s="27"/>
      <c r="J88" s="26"/>
      <c r="K88" s="66"/>
      <c r="L88" s="26"/>
      <c r="M88" s="26"/>
      <c r="N88" s="26"/>
      <c r="O88" s="17"/>
    </row>
    <row r="89" spans="1:15" ht="6" customHeight="1">
      <c r="A89" s="64"/>
      <c r="B89" s="65"/>
      <c r="C89" s="54"/>
      <c r="D89" s="40"/>
      <c r="E89" s="40"/>
      <c r="F89" s="26"/>
      <c r="G89" s="40"/>
      <c r="H89" s="54"/>
      <c r="I89" s="27"/>
      <c r="J89" s="26"/>
      <c r="K89" s="66"/>
      <c r="L89" s="26"/>
      <c r="M89" s="26"/>
      <c r="N89" s="26"/>
      <c r="O89" s="17"/>
    </row>
    <row r="90" spans="1:15" ht="6" customHeight="1">
      <c r="A90" s="64"/>
      <c r="B90" s="65"/>
      <c r="C90" s="54"/>
      <c r="D90" s="40"/>
      <c r="E90" s="40"/>
      <c r="F90" s="26"/>
      <c r="G90" s="40"/>
      <c r="H90" s="54"/>
      <c r="I90" s="27"/>
      <c r="J90" s="26"/>
      <c r="K90" s="66"/>
      <c r="L90" s="26"/>
      <c r="M90" s="26"/>
      <c r="N90" s="26"/>
      <c r="O90" s="17"/>
    </row>
    <row r="91" spans="1:15" ht="6" customHeight="1">
      <c r="A91" s="64"/>
      <c r="B91" s="65"/>
      <c r="C91" s="54"/>
      <c r="D91" s="40"/>
      <c r="E91" s="40"/>
      <c r="F91" s="26"/>
      <c r="G91" s="40"/>
      <c r="H91" s="54"/>
      <c r="I91" s="27"/>
      <c r="J91" s="26"/>
      <c r="K91" s="66"/>
      <c r="L91" s="26"/>
      <c r="M91" s="26"/>
      <c r="N91" s="26"/>
      <c r="O91" s="17"/>
    </row>
    <row r="92" spans="1:15" ht="6" customHeight="1">
      <c r="A92" s="64"/>
      <c r="B92" s="65"/>
      <c r="C92" s="54"/>
      <c r="D92" s="40"/>
      <c r="E92" s="40"/>
      <c r="F92" s="26"/>
      <c r="G92" s="40"/>
      <c r="H92" s="54"/>
      <c r="I92" s="27"/>
      <c r="J92" s="26"/>
      <c r="K92" s="66"/>
      <c r="L92" s="26"/>
      <c r="M92" s="26"/>
      <c r="N92" s="26"/>
      <c r="O92" s="17"/>
    </row>
    <row r="93" spans="1:15" ht="6" customHeight="1">
      <c r="A93" s="64"/>
      <c r="B93" s="65"/>
      <c r="C93" s="54"/>
      <c r="D93" s="40"/>
      <c r="E93" s="40"/>
      <c r="F93" s="26"/>
      <c r="G93" s="40"/>
      <c r="H93" s="54"/>
      <c r="I93" s="27"/>
      <c r="J93" s="26"/>
      <c r="K93" s="66"/>
      <c r="L93" s="26"/>
      <c r="M93" s="26"/>
      <c r="N93" s="26"/>
      <c r="O93" s="17"/>
    </row>
    <row r="94" spans="1:15" ht="6" customHeight="1">
      <c r="A94" s="64"/>
      <c r="B94" s="65"/>
      <c r="C94" s="54"/>
      <c r="D94" s="40"/>
      <c r="E94" s="40"/>
      <c r="F94" s="26"/>
      <c r="G94" s="40"/>
      <c r="H94" s="54"/>
      <c r="I94" s="27"/>
      <c r="J94" s="26"/>
      <c r="K94" s="66"/>
      <c r="L94" s="26"/>
      <c r="M94" s="26"/>
      <c r="N94" s="26"/>
      <c r="O94" s="17"/>
    </row>
    <row r="95" spans="1:15" ht="6" customHeight="1">
      <c r="A95" s="64"/>
      <c r="B95" s="65"/>
      <c r="C95" s="54"/>
      <c r="D95" s="40"/>
      <c r="E95" s="40"/>
      <c r="F95" s="26"/>
      <c r="G95" s="40"/>
      <c r="H95" s="54"/>
      <c r="I95" s="27"/>
      <c r="J95" s="26"/>
      <c r="K95" s="66"/>
      <c r="L95" s="26"/>
      <c r="M95" s="26"/>
      <c r="N95" s="26"/>
      <c r="O95" s="17"/>
    </row>
    <row r="96" spans="1:15" ht="6" customHeight="1">
      <c r="A96" s="64"/>
      <c r="B96" s="65"/>
      <c r="C96" s="54"/>
      <c r="D96" s="40"/>
      <c r="E96" s="40"/>
      <c r="F96" s="26"/>
      <c r="G96" s="40"/>
      <c r="H96" s="54"/>
      <c r="I96" s="27"/>
      <c r="J96" s="26"/>
      <c r="K96" s="66"/>
      <c r="L96" s="26"/>
      <c r="M96" s="26"/>
      <c r="N96" s="26"/>
      <c r="O96" s="17"/>
    </row>
    <row r="97" spans="1:15" ht="6" customHeight="1">
      <c r="A97" s="64"/>
      <c r="B97" s="65"/>
      <c r="C97" s="54"/>
      <c r="D97" s="40"/>
      <c r="E97" s="40"/>
      <c r="F97" s="26"/>
      <c r="G97" s="40"/>
      <c r="H97" s="54"/>
      <c r="I97" s="27"/>
      <c r="J97" s="26"/>
      <c r="K97" s="66"/>
      <c r="L97" s="26"/>
      <c r="M97" s="26"/>
      <c r="N97" s="26"/>
      <c r="O97" s="17"/>
    </row>
    <row r="98" spans="1:15" ht="6" customHeight="1">
      <c r="A98" s="64"/>
      <c r="B98" s="65"/>
      <c r="C98" s="54"/>
      <c r="D98" s="40"/>
      <c r="E98" s="40"/>
      <c r="F98" s="26"/>
      <c r="G98" s="40"/>
      <c r="H98" s="54"/>
      <c r="I98" s="27"/>
      <c r="J98" s="26"/>
      <c r="K98" s="66"/>
      <c r="L98" s="26"/>
      <c r="M98" s="26"/>
      <c r="N98" s="26"/>
      <c r="O98" s="17"/>
    </row>
    <row r="99" spans="1:15" ht="6" customHeight="1">
      <c r="A99" s="64"/>
      <c r="B99" s="65"/>
      <c r="C99" s="54"/>
      <c r="D99" s="40"/>
      <c r="E99" s="40"/>
      <c r="F99" s="26"/>
      <c r="G99" s="40"/>
      <c r="H99" s="54"/>
      <c r="I99" s="27"/>
      <c r="J99" s="26"/>
      <c r="K99" s="66"/>
      <c r="L99" s="26"/>
      <c r="M99" s="26"/>
      <c r="N99" s="26"/>
      <c r="O99" s="17"/>
    </row>
    <row r="100" spans="1:15" ht="6" customHeight="1">
      <c r="A100" s="64"/>
      <c r="B100" s="65"/>
      <c r="C100" s="54"/>
      <c r="D100" s="40"/>
      <c r="E100" s="40"/>
      <c r="F100" s="26"/>
      <c r="G100" s="40"/>
      <c r="H100" s="54"/>
      <c r="I100" s="27"/>
      <c r="J100" s="26"/>
      <c r="K100" s="66"/>
      <c r="L100" s="26"/>
      <c r="M100" s="26"/>
      <c r="N100" s="26"/>
      <c r="O100" s="17"/>
    </row>
    <row r="101" spans="1:15" ht="6" customHeight="1">
      <c r="A101" s="64"/>
      <c r="B101" s="65"/>
      <c r="C101" s="54"/>
      <c r="D101" s="40"/>
      <c r="E101" s="40"/>
      <c r="F101" s="26"/>
      <c r="G101" s="40"/>
      <c r="H101" s="54"/>
      <c r="I101" s="27"/>
      <c r="J101" s="26"/>
      <c r="K101" s="66"/>
      <c r="L101" s="26"/>
      <c r="M101" s="26"/>
      <c r="N101" s="26"/>
      <c r="O101" s="17"/>
    </row>
    <row r="102" spans="1:15" ht="6" customHeight="1">
      <c r="A102" s="64"/>
      <c r="B102" s="65"/>
      <c r="C102" s="54"/>
      <c r="D102" s="40"/>
      <c r="E102" s="40"/>
      <c r="F102" s="26"/>
      <c r="G102" s="40"/>
      <c r="H102" s="54"/>
      <c r="I102" s="27"/>
      <c r="J102" s="26"/>
      <c r="K102" s="66"/>
      <c r="L102" s="26"/>
      <c r="M102" s="26"/>
      <c r="N102" s="26"/>
      <c r="O102" s="17"/>
    </row>
    <row r="103" spans="1:15" ht="6" customHeight="1">
      <c r="A103" s="64"/>
      <c r="B103" s="65"/>
      <c r="C103" s="54"/>
      <c r="D103" s="40"/>
      <c r="E103" s="40"/>
      <c r="F103" s="26"/>
      <c r="G103" s="40"/>
      <c r="H103" s="54"/>
      <c r="I103" s="27"/>
      <c r="J103" s="26"/>
      <c r="K103" s="66"/>
      <c r="L103" s="26"/>
      <c r="M103" s="26"/>
      <c r="N103" s="26"/>
      <c r="O103" s="17"/>
    </row>
    <row r="104" spans="1:15" ht="6" customHeight="1">
      <c r="A104" s="64"/>
      <c r="B104" s="65"/>
      <c r="C104" s="54"/>
      <c r="D104" s="40"/>
      <c r="E104" s="40"/>
      <c r="F104" s="26"/>
      <c r="G104" s="40"/>
      <c r="H104" s="54"/>
      <c r="I104" s="27"/>
      <c r="J104" s="26"/>
      <c r="K104" s="66"/>
      <c r="L104" s="26"/>
      <c r="M104" s="26"/>
      <c r="N104" s="26"/>
      <c r="O104" s="17"/>
    </row>
    <row r="105" spans="1:15" ht="6" customHeight="1">
      <c r="A105" s="64"/>
      <c r="B105" s="65"/>
      <c r="C105" s="54"/>
      <c r="D105" s="40"/>
      <c r="E105" s="40"/>
      <c r="F105" s="26"/>
      <c r="G105" s="40"/>
      <c r="H105" s="54"/>
      <c r="I105" s="27"/>
      <c r="J105" s="26"/>
      <c r="K105" s="66"/>
      <c r="L105" s="26"/>
      <c r="M105" s="26"/>
      <c r="N105" s="26"/>
      <c r="O105" s="17"/>
    </row>
    <row r="106" spans="1:15" ht="6" customHeight="1">
      <c r="A106" s="64"/>
      <c r="B106" s="65"/>
      <c r="C106" s="54"/>
      <c r="D106" s="40"/>
      <c r="E106" s="40"/>
      <c r="F106" s="26"/>
      <c r="G106" s="40"/>
      <c r="H106" s="54"/>
      <c r="I106" s="27"/>
      <c r="J106" s="26"/>
      <c r="K106" s="66"/>
      <c r="L106" s="26"/>
      <c r="M106" s="26"/>
      <c r="N106" s="26"/>
      <c r="O106" s="17"/>
    </row>
    <row r="107" spans="1:15" ht="6" customHeight="1">
      <c r="A107" s="64"/>
      <c r="B107" s="65"/>
      <c r="C107" s="54"/>
      <c r="D107" s="40"/>
      <c r="E107" s="40"/>
      <c r="F107" s="26"/>
      <c r="G107" s="40"/>
      <c r="H107" s="54"/>
      <c r="I107" s="27"/>
      <c r="J107" s="26"/>
      <c r="K107" s="66"/>
      <c r="L107" s="26"/>
      <c r="M107" s="26"/>
      <c r="N107" s="26"/>
      <c r="O107" s="17"/>
    </row>
    <row r="108" spans="1:15" ht="6" customHeight="1">
      <c r="A108" s="64"/>
      <c r="B108" s="65"/>
      <c r="C108" s="54"/>
      <c r="D108" s="40"/>
      <c r="E108" s="40"/>
      <c r="F108" s="26"/>
      <c r="G108" s="40"/>
      <c r="H108" s="54"/>
      <c r="I108" s="27"/>
      <c r="J108" s="26"/>
      <c r="K108" s="66"/>
      <c r="L108" s="26"/>
      <c r="M108" s="26"/>
      <c r="N108" s="26"/>
      <c r="O108" s="17"/>
    </row>
    <row r="109" spans="1:15" ht="6" customHeight="1">
      <c r="A109" s="64"/>
      <c r="B109" s="65"/>
      <c r="C109" s="54"/>
      <c r="D109" s="40"/>
      <c r="E109" s="40"/>
      <c r="F109" s="26"/>
      <c r="G109" s="40"/>
      <c r="H109" s="54"/>
      <c r="I109" s="27"/>
      <c r="J109" s="26"/>
      <c r="K109" s="66"/>
      <c r="L109" s="26"/>
      <c r="M109" s="26"/>
      <c r="N109" s="26"/>
      <c r="O109" s="17"/>
    </row>
    <row r="110" spans="1:15" ht="6" customHeight="1">
      <c r="A110" s="64"/>
      <c r="B110" s="65"/>
      <c r="C110" s="54"/>
      <c r="D110" s="40"/>
      <c r="E110" s="40"/>
      <c r="F110" s="26"/>
      <c r="G110" s="40"/>
      <c r="H110" s="54"/>
      <c r="I110" s="27"/>
      <c r="J110" s="26"/>
      <c r="K110" s="66"/>
      <c r="L110" s="26"/>
      <c r="M110" s="26"/>
      <c r="N110" s="26"/>
      <c r="O110" s="17"/>
    </row>
    <row r="111" spans="1:15" ht="12.75">
      <c r="A111" s="64"/>
      <c r="B111" s="65"/>
      <c r="C111" s="54"/>
      <c r="D111" s="40"/>
      <c r="E111" s="40"/>
      <c r="F111" s="26"/>
      <c r="G111" s="40"/>
      <c r="H111" s="54"/>
      <c r="I111" s="27"/>
      <c r="J111" s="26"/>
      <c r="K111" s="66"/>
      <c r="L111" s="26"/>
      <c r="M111" s="26"/>
      <c r="N111" s="26"/>
      <c r="O111" s="17"/>
    </row>
    <row r="112" spans="1:15" ht="12.75">
      <c r="A112" s="64"/>
      <c r="B112" s="65"/>
      <c r="C112" s="54"/>
      <c r="D112" s="40"/>
      <c r="E112" s="40"/>
      <c r="F112" s="26"/>
      <c r="G112" s="40"/>
      <c r="H112" s="54"/>
      <c r="I112" s="27"/>
      <c r="J112" s="26"/>
      <c r="K112" s="66"/>
      <c r="L112" s="26"/>
      <c r="M112" s="26"/>
      <c r="N112" s="26"/>
      <c r="O112" s="17"/>
    </row>
    <row r="113" spans="1:15" ht="12.75">
      <c r="A113" s="64"/>
      <c r="B113" s="65"/>
      <c r="C113" s="54"/>
      <c r="D113" s="40"/>
      <c r="E113" s="40"/>
      <c r="F113" s="26"/>
      <c r="G113" s="40"/>
      <c r="H113" s="54"/>
      <c r="I113" s="27"/>
      <c r="J113" s="26"/>
      <c r="K113" s="66"/>
      <c r="L113" s="26"/>
      <c r="M113" s="26"/>
      <c r="N113" s="26"/>
      <c r="O113" s="17"/>
    </row>
    <row r="114" spans="1:15" ht="12.75">
      <c r="A114" s="64"/>
      <c r="B114" s="65"/>
      <c r="C114" s="54"/>
      <c r="D114" s="40"/>
      <c r="E114" s="40"/>
      <c r="F114" s="26"/>
      <c r="G114" s="40"/>
      <c r="H114" s="54"/>
      <c r="I114" s="27"/>
      <c r="J114" s="26"/>
      <c r="K114" s="66"/>
      <c r="L114" s="26"/>
      <c r="M114" s="26"/>
      <c r="N114" s="26"/>
      <c r="O114" s="17"/>
    </row>
    <row r="115" spans="1:15" ht="12.75">
      <c r="A115" s="64"/>
      <c r="B115" s="65"/>
      <c r="C115" s="54"/>
      <c r="D115" s="40"/>
      <c r="E115" s="40"/>
      <c r="F115" s="26"/>
      <c r="G115" s="40"/>
      <c r="H115" s="54"/>
      <c r="I115" s="27"/>
      <c r="J115" s="26"/>
      <c r="K115" s="66"/>
      <c r="L115" s="26"/>
      <c r="M115" s="26"/>
      <c r="N115" s="26"/>
      <c r="O115" s="17"/>
    </row>
    <row r="116" spans="1:15" ht="12.75">
      <c r="A116" s="64"/>
      <c r="B116" s="65"/>
      <c r="C116" s="54"/>
      <c r="D116" s="40"/>
      <c r="E116" s="40"/>
      <c r="F116" s="26"/>
      <c r="G116" s="40"/>
      <c r="H116" s="54"/>
      <c r="I116" s="27"/>
      <c r="J116" s="26"/>
      <c r="K116" s="66"/>
      <c r="L116" s="26"/>
      <c r="M116" s="26"/>
      <c r="N116" s="26"/>
      <c r="O116" s="17"/>
    </row>
    <row r="117" spans="1:15" ht="12.75">
      <c r="A117" s="64"/>
      <c r="B117" s="65"/>
      <c r="C117" s="54"/>
      <c r="D117" s="40"/>
      <c r="E117" s="40"/>
      <c r="F117" s="26"/>
      <c r="G117" s="40"/>
      <c r="H117" s="54"/>
      <c r="I117" s="27"/>
      <c r="J117" s="26"/>
      <c r="K117" s="66"/>
      <c r="L117" s="26"/>
      <c r="M117" s="26"/>
      <c r="N117" s="26"/>
      <c r="O117" s="17"/>
    </row>
    <row r="118" spans="1:15" ht="12.75">
      <c r="A118" s="64"/>
      <c r="B118" s="65"/>
      <c r="C118" s="54"/>
      <c r="D118" s="40"/>
      <c r="E118" s="40"/>
      <c r="F118" s="26"/>
      <c r="G118" s="40"/>
      <c r="H118" s="54"/>
      <c r="I118" s="27"/>
      <c r="J118" s="26"/>
      <c r="K118" s="66"/>
      <c r="L118" s="26"/>
      <c r="M118" s="26"/>
      <c r="N118" s="26"/>
      <c r="O118" s="17"/>
    </row>
    <row r="119" spans="1:15" ht="12.75">
      <c r="A119" s="64"/>
      <c r="B119" s="65"/>
      <c r="C119" s="54"/>
      <c r="D119" s="40"/>
      <c r="E119" s="40"/>
      <c r="F119" s="26"/>
      <c r="G119" s="40"/>
      <c r="H119" s="54"/>
      <c r="I119" s="27"/>
      <c r="J119" s="26"/>
      <c r="K119" s="66"/>
      <c r="L119" s="26"/>
      <c r="M119" s="26"/>
      <c r="N119" s="26"/>
      <c r="O119" s="17"/>
    </row>
    <row r="120" spans="1:15" ht="12.75">
      <c r="A120" s="64"/>
      <c r="B120" s="65"/>
      <c r="C120" s="54"/>
      <c r="D120" s="40"/>
      <c r="E120" s="40"/>
      <c r="F120" s="26"/>
      <c r="G120" s="40"/>
      <c r="H120" s="54"/>
      <c r="I120" s="27"/>
      <c r="J120" s="26"/>
      <c r="K120" s="66"/>
      <c r="L120" s="26"/>
      <c r="M120" s="26"/>
      <c r="N120" s="26"/>
      <c r="O120" s="17"/>
    </row>
    <row r="121" spans="1:15" ht="12.75">
      <c r="A121" s="64"/>
      <c r="B121" s="65"/>
      <c r="C121" s="54"/>
      <c r="D121" s="40"/>
      <c r="E121" s="40"/>
      <c r="F121" s="26"/>
      <c r="G121" s="40"/>
      <c r="H121" s="54"/>
      <c r="I121" s="27"/>
      <c r="J121" s="26"/>
      <c r="K121" s="66"/>
      <c r="L121" s="26"/>
      <c r="M121" s="26"/>
      <c r="N121" s="26"/>
      <c r="O121" s="17"/>
    </row>
    <row r="122" spans="1:15" ht="12.75">
      <c r="A122" s="64"/>
      <c r="B122" s="65"/>
      <c r="C122" s="54"/>
      <c r="D122" s="40"/>
      <c r="E122" s="40"/>
      <c r="F122" s="26"/>
      <c r="G122" s="40"/>
      <c r="H122" s="54"/>
      <c r="I122" s="27"/>
      <c r="J122" s="26"/>
      <c r="K122" s="66"/>
      <c r="L122" s="26"/>
      <c r="M122" s="26"/>
      <c r="N122" s="26"/>
      <c r="O122" s="17"/>
    </row>
    <row r="123" spans="1:15" ht="12.75">
      <c r="A123" s="64"/>
      <c r="B123" s="65"/>
      <c r="C123" s="54"/>
      <c r="D123" s="40"/>
      <c r="E123" s="40"/>
      <c r="F123" s="26"/>
      <c r="G123" s="40"/>
      <c r="H123" s="54"/>
      <c r="I123" s="27"/>
      <c r="J123" s="26"/>
      <c r="K123" s="66"/>
      <c r="L123" s="26"/>
      <c r="M123" s="26"/>
      <c r="N123" s="26"/>
      <c r="O123" s="17"/>
    </row>
    <row r="124" spans="1:15" ht="12.75">
      <c r="A124" s="64"/>
      <c r="B124" s="65"/>
      <c r="C124" s="54"/>
      <c r="D124" s="40"/>
      <c r="E124" s="40"/>
      <c r="F124" s="26"/>
      <c r="G124" s="40"/>
      <c r="H124" s="54"/>
      <c r="I124" s="27"/>
      <c r="J124" s="26"/>
      <c r="K124" s="66"/>
      <c r="L124" s="26"/>
      <c r="M124" s="26"/>
      <c r="N124" s="26"/>
      <c r="O124" s="17"/>
    </row>
    <row r="125" spans="1:15" ht="12.75">
      <c r="A125" s="64"/>
      <c r="B125" s="65"/>
      <c r="C125" s="54"/>
      <c r="D125" s="40"/>
      <c r="E125" s="40"/>
      <c r="F125" s="26"/>
      <c r="G125" s="40"/>
      <c r="H125" s="54"/>
      <c r="I125" s="27"/>
      <c r="J125" s="26"/>
      <c r="K125" s="66"/>
      <c r="L125" s="26"/>
      <c r="M125" s="26"/>
      <c r="N125" s="26"/>
      <c r="O125" s="17"/>
    </row>
    <row r="126" spans="1:15" ht="12.75">
      <c r="A126" s="64"/>
      <c r="B126" s="65"/>
      <c r="C126" s="54"/>
      <c r="D126" s="40"/>
      <c r="E126" s="40"/>
      <c r="F126" s="26"/>
      <c r="G126" s="40"/>
      <c r="H126" s="54"/>
      <c r="I126" s="27"/>
      <c r="J126" s="26"/>
      <c r="K126" s="66"/>
      <c r="L126" s="26"/>
      <c r="M126" s="26"/>
      <c r="N126" s="26"/>
      <c r="O126" s="17"/>
    </row>
    <row r="127" spans="1:15" ht="12.75">
      <c r="A127" s="64"/>
      <c r="B127" s="65"/>
      <c r="C127" s="54"/>
      <c r="D127" s="40"/>
      <c r="E127" s="40"/>
      <c r="F127" s="26"/>
      <c r="G127" s="40"/>
      <c r="H127" s="54"/>
      <c r="I127" s="27"/>
      <c r="J127" s="26"/>
      <c r="K127" s="66"/>
      <c r="L127" s="26"/>
      <c r="M127" s="26"/>
      <c r="N127" s="26"/>
      <c r="O127" s="17"/>
    </row>
    <row r="128" spans="1:15" ht="12.75">
      <c r="A128" s="64"/>
      <c r="B128" s="65"/>
      <c r="C128" s="54"/>
      <c r="D128" s="40"/>
      <c r="E128" s="40"/>
      <c r="F128" s="26"/>
      <c r="G128" s="40"/>
      <c r="H128" s="54"/>
      <c r="I128" s="27"/>
      <c r="J128" s="26"/>
      <c r="K128" s="66"/>
      <c r="L128" s="26"/>
      <c r="M128" s="26"/>
      <c r="N128" s="26"/>
      <c r="O128" s="17"/>
    </row>
    <row r="129" spans="1:15" ht="12.75">
      <c r="A129" s="64"/>
      <c r="B129" s="65"/>
      <c r="C129" s="54"/>
      <c r="D129" s="40"/>
      <c r="E129" s="40"/>
      <c r="F129" s="26"/>
      <c r="G129" s="40"/>
      <c r="H129" s="54"/>
      <c r="I129" s="27"/>
      <c r="J129" s="26"/>
      <c r="K129" s="66"/>
      <c r="L129" s="26"/>
      <c r="M129" s="26"/>
      <c r="N129" s="26"/>
      <c r="O129" s="17"/>
    </row>
    <row r="130" spans="1:15" ht="12.75">
      <c r="A130" s="64"/>
      <c r="B130" s="65"/>
      <c r="C130" s="54"/>
      <c r="D130" s="40"/>
      <c r="E130" s="40"/>
      <c r="F130" s="26"/>
      <c r="G130" s="40"/>
      <c r="H130" s="54"/>
      <c r="I130" s="27"/>
      <c r="J130" s="26"/>
      <c r="K130" s="66"/>
      <c r="L130" s="26"/>
      <c r="M130" s="26"/>
      <c r="N130" s="26"/>
      <c r="O130" s="17"/>
    </row>
    <row r="131" spans="1:15" ht="12.75">
      <c r="A131" s="64"/>
      <c r="B131" s="65"/>
      <c r="C131" s="54"/>
      <c r="D131" s="40"/>
      <c r="E131" s="40"/>
      <c r="F131" s="26"/>
      <c r="G131" s="40"/>
      <c r="H131" s="54"/>
      <c r="I131" s="27"/>
      <c r="J131" s="26"/>
      <c r="K131" s="66"/>
      <c r="L131" s="26"/>
      <c r="M131" s="26"/>
      <c r="N131" s="26"/>
      <c r="O131" s="17"/>
    </row>
    <row r="132" spans="1:15" ht="12.75">
      <c r="A132" s="64"/>
      <c r="B132" s="65"/>
      <c r="C132" s="54"/>
      <c r="D132" s="40"/>
      <c r="E132" s="40"/>
      <c r="F132" s="26"/>
      <c r="G132" s="40"/>
      <c r="H132" s="54"/>
      <c r="I132" s="27"/>
      <c r="J132" s="26"/>
      <c r="K132" s="66"/>
      <c r="L132" s="26"/>
      <c r="M132" s="26"/>
      <c r="N132" s="26"/>
      <c r="O132" s="17"/>
    </row>
    <row r="133" spans="1:15" ht="12.75">
      <c r="A133" s="64"/>
      <c r="B133" s="65"/>
      <c r="C133" s="54"/>
      <c r="D133" s="40"/>
      <c r="E133" s="40"/>
      <c r="F133" s="26"/>
      <c r="G133" s="40"/>
      <c r="H133" s="54"/>
      <c r="I133" s="27"/>
      <c r="J133" s="26"/>
      <c r="K133" s="66"/>
      <c r="L133" s="26"/>
      <c r="M133" s="26"/>
      <c r="N133" s="26"/>
      <c r="O133" s="17"/>
    </row>
    <row r="134" spans="1:15" ht="18" customHeight="1">
      <c r="A134" s="64"/>
      <c r="B134" s="65"/>
      <c r="C134" s="54"/>
      <c r="D134" s="40"/>
      <c r="E134" s="40"/>
      <c r="F134" s="26"/>
      <c r="G134" s="40"/>
      <c r="H134" s="54"/>
      <c r="I134" s="27"/>
      <c r="J134" s="26"/>
      <c r="K134" s="66"/>
      <c r="L134" s="26"/>
      <c r="M134" s="26"/>
      <c r="N134" s="26"/>
      <c r="O134" s="17"/>
    </row>
    <row r="135" spans="1:15" ht="12.75">
      <c r="A135" s="64"/>
      <c r="B135" s="65"/>
      <c r="C135" s="54"/>
      <c r="D135" s="40"/>
      <c r="E135" s="40"/>
      <c r="F135" s="26"/>
      <c r="G135" s="40"/>
      <c r="H135" s="54"/>
      <c r="I135" s="27"/>
      <c r="J135" s="26"/>
      <c r="K135" s="66"/>
      <c r="L135" s="26"/>
      <c r="M135" s="26"/>
      <c r="N135" s="26"/>
      <c r="O135" s="22"/>
    </row>
    <row r="136" spans="1:15" ht="9" customHeight="1">
      <c r="A136" s="64"/>
      <c r="B136" s="65"/>
      <c r="C136" s="54"/>
      <c r="D136" s="40"/>
      <c r="E136" s="40"/>
      <c r="F136" s="26"/>
      <c r="G136" s="40"/>
      <c r="H136" s="54"/>
      <c r="I136" s="27"/>
      <c r="J136" s="26"/>
      <c r="K136" s="66"/>
      <c r="L136" s="26"/>
      <c r="M136" s="26"/>
      <c r="N136" s="26"/>
      <c r="O136" s="22"/>
    </row>
    <row r="137" spans="1:15" ht="9" customHeight="1">
      <c r="A137" s="64"/>
      <c r="B137" s="65"/>
      <c r="C137" s="54"/>
      <c r="D137" s="40"/>
      <c r="E137" s="40"/>
      <c r="F137" s="26"/>
      <c r="G137" s="40"/>
      <c r="H137" s="54"/>
      <c r="I137" s="27"/>
      <c r="J137" s="26"/>
      <c r="K137" s="66"/>
      <c r="L137" s="26"/>
      <c r="M137" s="26"/>
      <c r="N137" s="26"/>
      <c r="O137" s="22"/>
    </row>
    <row r="138" spans="1:15" ht="12.75">
      <c r="A138" s="64"/>
      <c r="B138" s="65"/>
      <c r="C138" s="54"/>
      <c r="D138" s="40"/>
      <c r="E138" s="40"/>
      <c r="F138" s="26"/>
      <c r="G138" s="40"/>
      <c r="H138" s="54"/>
      <c r="I138" s="27"/>
      <c r="J138" s="26"/>
      <c r="K138" s="66"/>
      <c r="L138" s="26"/>
      <c r="M138" s="26"/>
      <c r="N138" s="26"/>
      <c r="O138" s="5"/>
    </row>
    <row r="139" spans="1:15" ht="9.75" customHeight="1">
      <c r="A139" s="64"/>
      <c r="B139" s="65"/>
      <c r="C139" s="54"/>
      <c r="D139" s="40"/>
      <c r="E139" s="40"/>
      <c r="F139" s="26"/>
      <c r="G139" s="40"/>
      <c r="H139" s="54"/>
      <c r="I139" s="27"/>
      <c r="J139" s="26"/>
      <c r="K139" s="66"/>
      <c r="L139" s="26"/>
      <c r="M139" s="26"/>
      <c r="N139" s="26"/>
      <c r="O139" s="6"/>
    </row>
    <row r="140" spans="1:15" ht="9.75" customHeight="1">
      <c r="A140" s="64"/>
      <c r="B140" s="65"/>
      <c r="C140" s="54"/>
      <c r="D140" s="40"/>
      <c r="E140" s="40"/>
      <c r="F140" s="26"/>
      <c r="G140" s="40"/>
      <c r="H140" s="54"/>
      <c r="I140" s="27"/>
      <c r="J140" s="26"/>
      <c r="K140" s="66"/>
      <c r="L140" s="26"/>
      <c r="M140" s="26"/>
      <c r="N140" s="26"/>
      <c r="O140" s="4"/>
    </row>
    <row r="141" spans="2:15" ht="12.75">
      <c r="B141" s="3"/>
      <c r="C141" s="44"/>
      <c r="D141" s="3"/>
      <c r="E141" s="3"/>
      <c r="F141" s="4"/>
      <c r="G141" s="4"/>
      <c r="H141" s="1"/>
      <c r="I141" s="3"/>
      <c r="J141" s="10"/>
      <c r="L141" s="4"/>
      <c r="M141" s="1"/>
      <c r="N141" s="3"/>
      <c r="O141" s="3"/>
    </row>
    <row r="142" ht="12.75">
      <c r="C142" s="45"/>
    </row>
    <row r="143" ht="12.75">
      <c r="C143" s="45"/>
    </row>
    <row r="144" spans="3:8" ht="12.75">
      <c r="C144" s="45"/>
      <c r="E144" s="21"/>
      <c r="F144" s="20"/>
      <c r="G144" s="20"/>
      <c r="H144" s="21"/>
    </row>
    <row r="145" ht="12.75">
      <c r="C145" s="45"/>
    </row>
    <row r="146" ht="12.75">
      <c r="C146" s="45"/>
    </row>
    <row r="147" ht="12.75">
      <c r="C147" s="20"/>
    </row>
    <row r="148" ht="12.75">
      <c r="C148" s="45"/>
    </row>
    <row r="149" ht="12.75">
      <c r="C149" s="47"/>
    </row>
    <row r="150" ht="12.75">
      <c r="C150" s="46"/>
    </row>
    <row r="151" ht="12.75">
      <c r="C151" s="46"/>
    </row>
  </sheetData>
  <sheetProtection/>
  <mergeCells count="8">
    <mergeCell ref="L74:N74"/>
    <mergeCell ref="L76:N76"/>
    <mergeCell ref="B1:N1"/>
    <mergeCell ref="B2:N2"/>
    <mergeCell ref="B3:N3"/>
    <mergeCell ref="C5:F5"/>
    <mergeCell ref="G5:J5"/>
    <mergeCell ref="K5:N5"/>
  </mergeCells>
  <printOptions verticalCentered="1"/>
  <pageMargins left="0.25" right="0.25" top="0.75" bottom="0.75" header="0.3" footer="0.3"/>
  <pageSetup horizontalDpi="600" verticalDpi="600" orientation="landscape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</dc:creator>
  <cp:keywords/>
  <dc:description/>
  <cp:lastModifiedBy>Asus</cp:lastModifiedBy>
  <cp:lastPrinted>2020-01-03T06:17:08Z</cp:lastPrinted>
  <dcterms:created xsi:type="dcterms:W3CDTF">2010-12-14T13:05:54Z</dcterms:created>
  <dcterms:modified xsi:type="dcterms:W3CDTF">2020-01-03T06:25:21Z</dcterms:modified>
  <cp:category/>
  <cp:version/>
  <cp:contentType/>
  <cp:contentStatus/>
</cp:coreProperties>
</file>