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765" windowWidth="28755" windowHeight="7515" tabRatio="637" activeTab="0"/>
  </bookViews>
  <sheets>
    <sheet name="FAR No. 1" sheetId="1" r:id="rId1"/>
    <sheet name="FAR No. 1 Instruction" sheetId="2" r:id="rId2"/>
    <sheet name="Sheet1" sheetId="3" r:id="rId3"/>
  </sheets>
  <externalReferences>
    <externalReference r:id="rId6"/>
  </externalReferences>
  <definedNames>
    <definedName name="_xlnm.Print_Area" localSheetId="0">'FAR No. 1'!$A$1:$X$104</definedName>
    <definedName name="_xlnm.Print_Area" localSheetId="1">'FAR No. 1 Instruction'!$B$2:$Q$39</definedName>
    <definedName name="_xlnm.Print_Titles" localSheetId="0">'FAR No. 1'!$1:$16</definedName>
  </definedNames>
  <calcPr fullCalcOnLoad="1"/>
</workbook>
</file>

<file path=xl/sharedStrings.xml><?xml version="1.0" encoding="utf-8"?>
<sst xmlns="http://schemas.openxmlformats.org/spreadsheetml/2006/main" count="222" uniqueCount="170">
  <si>
    <t>PS</t>
  </si>
  <si>
    <t>Approved By:</t>
  </si>
  <si>
    <t>Date:</t>
  </si>
  <si>
    <t>Instructions</t>
  </si>
  <si>
    <t xml:space="preserve">MOOE </t>
  </si>
  <si>
    <t>Adjusted</t>
  </si>
  <si>
    <t>Allotments</t>
  </si>
  <si>
    <t>Total</t>
  </si>
  <si>
    <t>Current Year Obligations</t>
  </si>
  <si>
    <t>1st Quarter</t>
  </si>
  <si>
    <t>Ending</t>
  </si>
  <si>
    <t>March 31</t>
  </si>
  <si>
    <t>2nd Quarter</t>
  </si>
  <si>
    <t>June 30</t>
  </si>
  <si>
    <t>3rd Quarter</t>
  </si>
  <si>
    <t>Sept. 30</t>
  </si>
  <si>
    <t>4th Quarter</t>
  </si>
  <si>
    <t>Dec. 31</t>
  </si>
  <si>
    <t>Current Year Disbursements</t>
  </si>
  <si>
    <t>Balances</t>
  </si>
  <si>
    <t>UACS CODE</t>
  </si>
  <si>
    <t>2</t>
  </si>
  <si>
    <t>Authorized Appropriation</t>
  </si>
  <si>
    <t>3</t>
  </si>
  <si>
    <t>Adjusted Appropriations</t>
  </si>
  <si>
    <t>Allotments Received</t>
  </si>
  <si>
    <t xml:space="preserve">Transfer To </t>
  </si>
  <si>
    <t>Transfer From</t>
  </si>
  <si>
    <t>Unreleased Appropriations</t>
  </si>
  <si>
    <t>Unobligated Allotment</t>
  </si>
  <si>
    <t>1.</t>
  </si>
  <si>
    <t>a.</t>
  </si>
  <si>
    <t>b.</t>
  </si>
  <si>
    <t>c.</t>
  </si>
  <si>
    <t>d.</t>
  </si>
  <si>
    <t>e.</t>
  </si>
  <si>
    <t>2.</t>
  </si>
  <si>
    <t>3.</t>
  </si>
  <si>
    <t>Column 2 - Adopt the UACS Code per COA-DBM-DOF Joint Circular No. 2013-1 dated 6 August 2013.</t>
  </si>
  <si>
    <t>4.</t>
  </si>
  <si>
    <t>5.</t>
  </si>
  <si>
    <t>Column 6 - allotments received for the period.</t>
  </si>
  <si>
    <t>6.</t>
  </si>
  <si>
    <t>7.</t>
  </si>
  <si>
    <t>8.</t>
  </si>
  <si>
    <t>Columns 3 to 5 shall reflect the available appropriations from all sources:</t>
  </si>
  <si>
    <t>Column 5 - adjusted appropriations</t>
  </si>
  <si>
    <t>FAR No. 1</t>
  </si>
  <si>
    <t xml:space="preserve">Certified Correct: </t>
  </si>
  <si>
    <t>Chief Accountant</t>
  </si>
  <si>
    <t>Particulars</t>
  </si>
  <si>
    <t>23</t>
  </si>
  <si>
    <t>Budget Officer</t>
  </si>
  <si>
    <t>STATEMENT OF APPROPRIATIONS, ALLOTMENTS, OBLIGATIONS, DISBURSEMENTS AND BALANCES</t>
  </si>
  <si>
    <t>Not Yet Due and Demandable</t>
  </si>
  <si>
    <t>Continuing Appropriations</t>
  </si>
  <si>
    <t>The Statement of Appropriations, Allotments, Obligations, Disbursements and Balances (SAAODB) shall be:</t>
  </si>
  <si>
    <t xml:space="preserve">                     FAR No. 1</t>
  </si>
  <si>
    <t xml:space="preserve">prepared by all agencies' Central Offices/Regional Offices/Operating units in reporting the appropriations, the allotments received, the obligations, the disbursements made and balances for the reporting period. </t>
  </si>
  <si>
    <t>Current Year Appropriations</t>
  </si>
  <si>
    <t>Supplemental Appropriations</t>
  </si>
  <si>
    <t>In submitting their reports to DBM, agencies and OUs under the coverage of DBM Central Office shall submit their reports directly to the Budget and Management Bureau (BMB) concerned. In the case however of DepEd, DOH, DPWH, TESDA, SUCs and CHED, their ROs and lowest OUs shall submit their reports directly to the DBM RO concerned.  The CO of these departments/agencies shall also submit a consolidated department/agency report to the DBM-BMB concerned.</t>
  </si>
  <si>
    <t>Column 3 - authorized agency appropriation</t>
  </si>
  <si>
    <t>1 01 101</t>
  </si>
  <si>
    <t xml:space="preserve">Due and Demandable </t>
  </si>
  <si>
    <t>Adjustments (Withdrawal, Realignment)</t>
  </si>
  <si>
    <t>7</t>
  </si>
  <si>
    <t>15=(11+12+13+14)</t>
  </si>
  <si>
    <t>20=(16+17+18+19)</t>
  </si>
  <si>
    <t>22=(10-15)</t>
  </si>
  <si>
    <t>24</t>
  </si>
  <si>
    <t>Column 7 - adjustments of allotments thru withdrawals of previously released allotments and realignment/augmentation within the regular agency budget.</t>
  </si>
  <si>
    <t>Columns 6 to 10 shall reflect the available allotments identified by source, as recorded in the Registry of Allotments and Obligations (RAOs):</t>
  </si>
  <si>
    <t>Columns 21 to 24 shall reflect the balances of appropriations, allotments and unpaid obligations at the end of the reporting period:</t>
  </si>
  <si>
    <t>Column 21 - balance of appropriations not released for the period</t>
  </si>
  <si>
    <t>Column 22 - balance of allotment not obligated for the period</t>
  </si>
  <si>
    <t>f.</t>
  </si>
  <si>
    <t xml:space="preserve">For highly decentralized departments (such as DepEd, DPWH, DENR, etc.) their lowest operating units (schools/districts/provincial offices) shall submit a copy of their reports to the next higher level units (e.g., Division/Regional Offices) for consolidation. For DepEd, the consolidated report of Division Offices (DOs) shall be submitted to their respective ROs. Subsequently the Agency ROs shall prepare a consolidated report (RO and OUs under its coverage) and submit the same to their Central Office (CO) and to the Commission on Audit (COA) - Government Accountancy Sector (GAS) including copies of the submitted SAAODB of the lowest operating unit.  In turn, the Agency Central Office (ACO) shall prepare an overall consolidated report (CO, RO, all OUs) for submission to the COA - GAS. 
All operating units shall provide a copy of their report to their respective Audit Team Leader. </t>
  </si>
  <si>
    <t>submitted to the Department of Budget and Management (DBM) and COA - GAS.</t>
  </si>
  <si>
    <t>Column 4 - adjustments representing appropriations corresponding to allotment releases from  Special Purpose Funds,  grants / donations on top of the expenditure program and transfers to/from other department / agency resulting to increase/reduction of appropriations. This shall include realignment from one P/A/P  or allotment class or operating unit to another.</t>
  </si>
  <si>
    <r>
      <t>due for submission to COA and DBM within 30 days</t>
    </r>
    <r>
      <rPr>
        <b/>
        <sz val="12"/>
        <rFont val="Times New Roman"/>
        <family val="1"/>
      </rPr>
      <t xml:space="preserve"> </t>
    </r>
    <r>
      <rPr>
        <sz val="12"/>
        <rFont val="Times New Roman"/>
        <family val="1"/>
      </rPr>
      <t>after the end of the quarter.</t>
    </r>
  </si>
  <si>
    <t>10=[{6+(-)7}
-8+9]</t>
  </si>
  <si>
    <t>5=(3+4)</t>
  </si>
  <si>
    <t>21=(5-10)</t>
  </si>
  <si>
    <t>Columns 11 to 14 - total current year obligations for the quarter ending March, June, September and December.</t>
  </si>
  <si>
    <t>Columns 16 to 19 - total disbursements for the quarters ending March, June, September and December.</t>
  </si>
  <si>
    <t>Column 10- totals of columns 6, 7, 8 and 9.</t>
  </si>
  <si>
    <t>Adjustments 
(Transfer (To)/From, Realignment)</t>
  </si>
  <si>
    <t>presented by Funding Source Code as clustered (i.e., codes equivalent to the old Fund Codes 101, 102, 151, etc.).  The Funding Source Code under the UACS will be clustered to capture the books of accounts being maintained by the agencies which will be covered by a separate issuance.</t>
  </si>
  <si>
    <t>Column 1 - Particulars shall indicate the sources of funds MFOs, PAPs, Major Programs/Projects under each KRA, by Allotment Class, consistent with the UACS. Summary "By Object Code" shall be reflected under FAR No. 1-A.</t>
  </si>
  <si>
    <r>
      <t>certified correct by the</t>
    </r>
    <r>
      <rPr>
        <b/>
        <sz val="12"/>
        <rFont val="Times New Roman"/>
        <family val="1"/>
      </rPr>
      <t xml:space="preserve"> </t>
    </r>
    <r>
      <rPr>
        <sz val="12"/>
        <rFont val="Times New Roman"/>
        <family val="1"/>
      </rPr>
      <t>Budget Officer (data on appropriations, allotments, obligations and obligations Not Yet Due and Demandable) and Chief Accountant (data on disbursements &amp; obligations Due and Demandable). This shall be approved by Head of the Department/Agency/Authorized Representative as recommended by the Director of Financial Management Service (FMS).</t>
    </r>
  </si>
  <si>
    <t>Columns 16 to 20 shall reflect the actual disbursements, broken down by quarter, based on the Report of Checks Issued (RCI), Journal Entry Voucher (JEV), Tax Remittance Advice (TRA), Report of Advice to Debit Account Issued (RADAI) and Non-Cash Availment Authority (NCAA).</t>
  </si>
  <si>
    <t>Appropriations</t>
  </si>
  <si>
    <t>Unpaid Obligations 
(15-20) = (23+24)</t>
  </si>
  <si>
    <t>Columns 11 to 15 shall reflect the actual obligations incurred, broken down by quarter, as recorded in the RAOs.</t>
  </si>
  <si>
    <t>Column 15 - sum of columns 11, 12 ,13 and 14</t>
  </si>
  <si>
    <t>Column 20 - sum of columns 16, 17, 18 and 19</t>
  </si>
  <si>
    <t>Column 9 - additional allotments received from central office/regional office/operating units. This should correspond to the data reflected under FAR No. 1-B, Item B, columns 6 to 9.</t>
  </si>
  <si>
    <t xml:space="preserve"> </t>
  </si>
  <si>
    <t xml:space="preserve">9. </t>
  </si>
  <si>
    <t>Column 23  to  24 - balance of unpaid obligations for the period equivalent to the difference between columns 15 and 20 broken down into: Due and Demandable Obligations and Obligations - Not Yet Due and Demandable.</t>
  </si>
  <si>
    <t>Column 8 - allotments transferred to bureaus/regional offices/operating units. This should correspond to the data reflected under FAR No. 1-B, Item A, columns 10 to 13.</t>
  </si>
  <si>
    <t>The SAAOBD shall be prepared for the Current Year Appropriation, Supplemental Appropriations and for the Continuing Appropriations, Allotted and Unallotted Continuing.</t>
  </si>
  <si>
    <t>likewise presented by  Major Final Output (MFO), by Program/Project/Activity (PAP), by Allotment Class  and by Major Programs/Projects [Identify Key Results Areas (KRAs)]</t>
  </si>
  <si>
    <t>GRACIA S. WABAN</t>
  </si>
  <si>
    <t>I. CURRENT YEAR BUDGET/APPROPRIATIONS</t>
  </si>
  <si>
    <t xml:space="preserve"> A.  AGENCY SPECIFIC BUDGET</t>
  </si>
  <si>
    <t>Lupong Tagapamayapa Incentives Awards (LTIA)</t>
  </si>
  <si>
    <t>TOTAL SUB-ALLOTMENT/NTA</t>
  </si>
  <si>
    <t>TOTAL AUTOMATIC APPROPRIATIONS</t>
  </si>
  <si>
    <t>TOTAL SPECIAL PURPOSE FUND</t>
  </si>
  <si>
    <t>TOTAL CURRENT YEAR BUDGET/APPROPRIATION</t>
  </si>
  <si>
    <t>Department       : DEPARTMENT OF THE INTERIOR  &amp; LOCAL GOVERNMENT</t>
  </si>
  <si>
    <t>Operating Unit   :  DILG REGION 10</t>
  </si>
  <si>
    <t>Organization Code (UACS) : 14 001 03 00010</t>
  </si>
  <si>
    <t>Agency               :  Office of the Secretary</t>
  </si>
  <si>
    <t>Supervision &amp; Dev't. of Local Governments  (SDLG)</t>
  </si>
  <si>
    <t>TOTAL AGENCY SPECIFIC BUDGET</t>
  </si>
  <si>
    <t xml:space="preserve"> TOTAL OPERATIONS  </t>
  </si>
  <si>
    <t>General Management and Supervision-(GMS)</t>
  </si>
  <si>
    <t>CEDRIX R. AGUIÑOT, CPA</t>
  </si>
  <si>
    <t xml:space="preserve">             ARNEL M. AGABE, CESO IV</t>
  </si>
  <si>
    <t>Agency Head/Regional Director</t>
  </si>
  <si>
    <t>310100100002000</t>
  </si>
  <si>
    <t>310100100001000</t>
  </si>
  <si>
    <t xml:space="preserve"> 300000000000000- OPERATIONS</t>
  </si>
  <si>
    <t>LOCAL GOVERNMENT EMPOWERMENT PROGRAM</t>
  </si>
  <si>
    <t>310100000000000</t>
  </si>
  <si>
    <t>Strengthening of Peace and Order</t>
  </si>
  <si>
    <t>100000100001000</t>
  </si>
  <si>
    <t>Support for Local Governance Program</t>
  </si>
  <si>
    <t>310100200004000</t>
  </si>
  <si>
    <t>Civil Society Organization/People's Participation Partnership Program</t>
  </si>
  <si>
    <t>310100200005000</t>
  </si>
  <si>
    <t>SUB-ALLOTMENT/NOTICE OF TRANSFER ALLOCATION (NTA)</t>
  </si>
  <si>
    <t>Enhancement of Brgy Information System</t>
  </si>
  <si>
    <t>310100200023000</t>
  </si>
  <si>
    <t>310200200001000</t>
  </si>
  <si>
    <t>Improve LGU Competitiveness and Ease of Doing Business</t>
  </si>
  <si>
    <t>310100200024000</t>
  </si>
  <si>
    <t>Enhancement of Programs &amp; Projects Mngt Systems</t>
  </si>
  <si>
    <t>Automatic Appropriations</t>
  </si>
  <si>
    <t>Special Purpose Fund</t>
  </si>
  <si>
    <t>Pension and Gratuity Fund</t>
  </si>
  <si>
    <t>Brgy Official Death Benefit Fund</t>
  </si>
  <si>
    <t>Local Governance Support Fund</t>
  </si>
  <si>
    <t>Local Governance Performance Mngt Program-PCF</t>
  </si>
  <si>
    <t>310200100001000</t>
  </si>
  <si>
    <r>
      <t>Funding Source Code (as clustered) :__</t>
    </r>
    <r>
      <rPr>
        <b/>
        <u val="single"/>
        <sz val="10"/>
        <rFont val="Arial Narrow"/>
        <family val="2"/>
      </rPr>
      <t>101101, 101253, 104102________________________</t>
    </r>
  </si>
  <si>
    <t>CO</t>
  </si>
  <si>
    <t>X</t>
  </si>
  <si>
    <t>Recommending Approval :</t>
  </si>
  <si>
    <t>ARNEL M. AGABE, CESO IV</t>
  </si>
  <si>
    <t>Regional Director</t>
  </si>
  <si>
    <r>
      <t>As of the Quarter Ending _</t>
    </r>
    <r>
      <rPr>
        <b/>
        <u val="single"/>
        <sz val="10"/>
        <rFont val="Arial Narrow"/>
        <family val="2"/>
      </rPr>
      <t xml:space="preserve"> June 30, 2018_</t>
    </r>
    <r>
      <rPr>
        <b/>
        <sz val="10"/>
        <rFont val="Arial Narrow"/>
        <family val="2"/>
      </rPr>
      <t>_____________</t>
    </r>
  </si>
  <si>
    <t>Continuing Enahancement Capacity of PLEBs &amp; PMO Nat'l Office Monitoring and Operations Center</t>
  </si>
  <si>
    <t>310100200027000</t>
  </si>
  <si>
    <t>Strengthening of Anti-Drug Abuse Council</t>
  </si>
  <si>
    <t>310100200028000</t>
  </si>
  <si>
    <t>Transition of Federalism</t>
  </si>
  <si>
    <t>310100200029000</t>
  </si>
  <si>
    <t>Nat'l Advocacy for the Prevention of Illegal Drugs, Criminality &amp; Violent Extremism</t>
  </si>
  <si>
    <t>310100200030000</t>
  </si>
  <si>
    <t>Miscellaneous Personnel Benefits Fund</t>
  </si>
  <si>
    <t>31010010001000</t>
  </si>
  <si>
    <t>Contingent Fund</t>
  </si>
  <si>
    <t>Civil Society</t>
  </si>
  <si>
    <t>MILAGROS A. FELISILDA</t>
  </si>
  <si>
    <t>Chief - FAD</t>
  </si>
  <si>
    <t>Approved by:</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</si>
</sst>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Php&quot;#,##0_);\(&quot;Php&quot;#,##0\)"/>
    <numFmt numFmtId="165" formatCode="&quot;Php&quot;#,##0_);[Red]\(&quot;Php&quot;#,##0\)"/>
    <numFmt numFmtId="166" formatCode="&quot;Php&quot;#,##0.00_);\(&quot;Php&quot;#,##0.00\)"/>
    <numFmt numFmtId="167" formatCode="&quot;Php&quot;#,##0.00_);[Red]\(&quot;Php&quot;#,##0.00\)"/>
    <numFmt numFmtId="168" formatCode="_(&quot;Php&quot;* #,##0_);_(&quot;Php&quot;* \(#,##0\);_(&quot;Php&quot;* &quot;-&quot;_);_(@_)"/>
    <numFmt numFmtId="169" formatCode="_(&quot;Php&quot;* #,##0.00_);_(&quot;Php&quot;* \(#,##0.00\);_(&quot;Php&quot;* &quot;-&quot;??_);_(@_)"/>
    <numFmt numFmtId="170" formatCode="0.0%"/>
    <numFmt numFmtId="171" formatCode="_(* #,##0.0_);_(* \(#,##0.0\);_(* &quot;-&quot;??_);_(@_)"/>
    <numFmt numFmtId="172" formatCode="_(* #,##0_);_(* \(#,##0\);_(* &quot;-&quot;??_);_(@_)"/>
    <numFmt numFmtId="173" formatCode="0_);\(0\)"/>
    <numFmt numFmtId="174" formatCode="[$-409]mmmm\ d\,\ yyyy;@"/>
    <numFmt numFmtId="175" formatCode="#,##0.0_);\(#,##0.0\)"/>
    <numFmt numFmtId="176" formatCode="#,##0.000000000_);\(#,##0.000000000\)"/>
    <numFmt numFmtId="177" formatCode="#,##0.00000000_);\(#,##0.00000000\)"/>
    <numFmt numFmtId="178" formatCode="#,##0.0000000_);\(#,##0.0000000\)"/>
    <numFmt numFmtId="179" formatCode="#,##0.000000_);\(#,##0.000000\)"/>
    <numFmt numFmtId="180" formatCode="#,##0.00000_);\(#,##0.00000\)"/>
    <numFmt numFmtId="181" formatCode="#,##0.0000_);\(#,##0.0000\)"/>
    <numFmt numFmtId="182" formatCode="#,##0.000_);\(#,##0.000\)"/>
  </numFmts>
  <fonts count="3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name val="Arial"/>
      <family val="2"/>
    </font>
    <font>
      <b/>
      <sz val="12"/>
      <name val="Times New Roman"/>
      <family val="1"/>
    </font>
    <font>
      <sz val="10"/>
      <name val="Times New Roman"/>
      <family val="1"/>
    </font>
    <font>
      <sz val="12"/>
      <name val="Times New Roman"/>
      <family val="1"/>
    </font>
    <font>
      <u val="single"/>
      <sz val="10"/>
      <color indexed="36"/>
      <name val="Arial"/>
      <family val="2"/>
    </font>
    <font>
      <u val="single"/>
      <sz val="10"/>
      <color indexed="12"/>
      <name val="Arial"/>
      <family val="2"/>
    </font>
    <font>
      <b/>
      <sz val="12"/>
      <color indexed="10"/>
      <name val="Times New Roman"/>
      <family val="1"/>
    </font>
    <font>
      <b/>
      <sz val="14"/>
      <name val="Times New Roman"/>
      <family val="1"/>
    </font>
    <font>
      <sz val="10"/>
      <name val="Arial Narrow"/>
      <family val="2"/>
    </font>
    <font>
      <b/>
      <sz val="10"/>
      <name val="Arial Narrow"/>
      <family val="2"/>
    </font>
    <font>
      <b/>
      <sz val="10"/>
      <color indexed="10"/>
      <name val="Arial Narrow"/>
      <family val="2"/>
    </font>
    <font>
      <sz val="10"/>
      <color indexed="10"/>
      <name val="Arial Narrow"/>
      <family val="2"/>
    </font>
    <font>
      <i/>
      <sz val="10"/>
      <name val="Arial Narrow"/>
      <family val="2"/>
    </font>
    <font>
      <b/>
      <sz val="10"/>
      <color indexed="8"/>
      <name val="Arial Narrow"/>
      <family val="2"/>
    </font>
    <font>
      <sz val="10"/>
      <color indexed="8"/>
      <name val="Arial Narrow"/>
      <family val="2"/>
    </font>
    <font>
      <b/>
      <u val="single"/>
      <sz val="10"/>
      <name val="Arial Narrow"/>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rgb="FFFFFF00"/>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color indexed="63"/>
      </right>
      <top style="medium"/>
      <bottom/>
    </border>
    <border>
      <left>
        <color indexed="63"/>
      </left>
      <right>
        <color indexed="63"/>
      </right>
      <top style="medium"/>
      <bottom>
        <color indexed="63"/>
      </bottom>
    </border>
    <border>
      <left style="medium"/>
      <right>
        <color indexed="63"/>
      </right>
      <top/>
      <bottom/>
    </border>
    <border>
      <left/>
      <right style="medium"/>
      <top/>
      <bottom/>
    </border>
    <border>
      <left/>
      <right style="medium"/>
      <top/>
      <bottom style="medium"/>
    </border>
    <border>
      <left style="medium"/>
      <right>
        <color indexed="63"/>
      </right>
      <top/>
      <bottom style="medium"/>
    </border>
    <border>
      <left/>
      <right/>
      <top/>
      <bottom style="medium"/>
    </border>
    <border>
      <left style="medium"/>
      <right style="medium"/>
      <top style="medium"/>
      <bottom style="medium"/>
    </border>
    <border>
      <left style="thin"/>
      <right style="thin"/>
      <top style="thin"/>
      <bottom>
        <color indexed="63"/>
      </bottom>
    </border>
    <border>
      <left/>
      <right style="thin"/>
      <top/>
      <bottom/>
    </border>
    <border>
      <left style="thin"/>
      <right style="thin"/>
      <top/>
      <bottom/>
    </border>
    <border>
      <left style="thin"/>
      <right style="thin"/>
      <top/>
      <bottom style="medium"/>
    </border>
    <border>
      <left style="medium"/>
      <right>
        <color indexed="63"/>
      </right>
      <top style="medium"/>
      <bottom style="medium"/>
    </border>
    <border>
      <left style="thin"/>
      <right style="thin"/>
      <top style="medium"/>
      <bottom style="medium"/>
    </border>
    <border>
      <left style="medium"/>
      <right style="medium"/>
      <top/>
      <bottom style="medium"/>
    </border>
    <border>
      <left style="thin"/>
      <right style="thin"/>
      <top style="medium"/>
      <bottom>
        <color indexed="63"/>
      </bottom>
    </border>
    <border>
      <left/>
      <right style="thin"/>
      <top style="medium"/>
      <bottom/>
    </border>
    <border>
      <left style="thin"/>
      <right/>
      <top style="medium"/>
      <bottom>
        <color indexed="63"/>
      </bottom>
    </border>
    <border>
      <left style="thin"/>
      <right style="medium"/>
      <top style="medium"/>
      <bottom>
        <color indexed="63"/>
      </bottom>
    </border>
    <border>
      <left style="thin"/>
      <right style="medium"/>
      <top/>
      <bottom/>
    </border>
    <border>
      <left style="thin"/>
      <right/>
      <top/>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bottom style="thin"/>
    </border>
    <border>
      <left style="medium"/>
      <right style="thin"/>
      <top>
        <color indexed="63"/>
      </top>
      <bottom>
        <color indexed="63"/>
      </bottom>
    </border>
    <border>
      <left style="thin"/>
      <right style="medium"/>
      <top style="thin"/>
      <bottom>
        <color indexed="63"/>
      </bottom>
    </border>
    <border>
      <left style="medium"/>
      <right>
        <color indexed="63"/>
      </right>
      <top/>
      <bottom style="double"/>
    </border>
    <border>
      <left>
        <color indexed="63"/>
      </left>
      <right style="thin"/>
      <top>
        <color indexed="63"/>
      </top>
      <bottom style="double"/>
    </border>
    <border>
      <left style="thin"/>
      <right style="thin"/>
      <top>
        <color indexed="63"/>
      </top>
      <bottom style="double"/>
    </border>
    <border>
      <left style="thin"/>
      <right/>
      <top>
        <color indexed="63"/>
      </top>
      <bottom style="double"/>
    </border>
    <border>
      <left style="thin"/>
      <right style="medium"/>
      <top>
        <color indexed="63"/>
      </top>
      <bottom style="double"/>
    </border>
    <border>
      <left>
        <color indexed="63"/>
      </left>
      <right>
        <color indexed="63"/>
      </right>
      <top>
        <color indexed="63"/>
      </top>
      <bottom style="thin"/>
    </border>
    <border>
      <left style="medium"/>
      <right>
        <color indexed="63"/>
      </right>
      <top/>
      <bottom style="thin"/>
    </border>
    <border>
      <left style="medium"/>
      <right>
        <color indexed="63"/>
      </right>
      <top style="thin"/>
      <bottom style="double"/>
    </border>
    <border>
      <left>
        <color indexed="63"/>
      </left>
      <right style="thin"/>
      <top style="thin"/>
      <bottom style="double"/>
    </border>
    <border>
      <left style="thin"/>
      <right style="thin"/>
      <top style="thin"/>
      <bottom style="double"/>
    </border>
    <border>
      <left style="thin"/>
      <right style="thin"/>
      <top style="double"/>
      <bottom style="double"/>
    </border>
    <border>
      <left style="medium"/>
      <right>
        <color indexed="63"/>
      </right>
      <top style="double"/>
      <bottom style="double"/>
    </border>
    <border>
      <left/>
      <right style="thin"/>
      <top style="double"/>
      <bottom style="double"/>
    </border>
    <border>
      <left>
        <color indexed="63"/>
      </left>
      <right style="thin"/>
      <top style="medium"/>
      <bottom style="medium"/>
    </border>
    <border>
      <left style="thin"/>
      <right style="medium"/>
      <top style="thin"/>
      <bottom style="double"/>
    </border>
    <border>
      <left/>
      <right style="medium"/>
      <top style="double"/>
      <bottom style="double"/>
    </border>
    <border>
      <left/>
      <right style="thin"/>
      <top/>
      <bottom style="medium"/>
    </border>
    <border>
      <left style="thin"/>
      <right style="thin"/>
      <top style="double"/>
      <bottom/>
    </border>
    <border>
      <left style="thin"/>
      <right style="medium"/>
      <top style="double"/>
      <bottom style="double"/>
    </border>
    <border>
      <left>
        <color indexed="63"/>
      </left>
      <right style="medium"/>
      <top style="medium"/>
      <bottom style="medium"/>
    </border>
    <border>
      <left style="thin"/>
      <right/>
      <top style="medium"/>
      <bottom style="medium"/>
    </border>
    <border>
      <left style="thin"/>
      <right style="medium"/>
      <top style="medium"/>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style="medium"/>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3"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294">
    <xf numFmtId="0" fontId="0" fillId="0" borderId="0" xfId="0" applyAlignment="1">
      <alignment/>
    </xf>
    <xf numFmtId="0" fontId="19" fillId="0" borderId="0" xfId="0" applyFont="1" applyAlignment="1">
      <alignment/>
    </xf>
    <xf numFmtId="0" fontId="21" fillId="0" borderId="0" xfId="0" applyFont="1" applyBorder="1" applyAlignment="1">
      <alignment horizontal="justify"/>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2" fillId="0" borderId="12" xfId="0" applyFont="1" applyBorder="1" applyAlignment="1" quotePrefix="1">
      <alignment horizontal="right" vertical="top"/>
    </xf>
    <xf numFmtId="0" fontId="22" fillId="0" borderId="13" xfId="0" applyFont="1" applyBorder="1" applyAlignment="1">
      <alignment vertical="justify" wrapText="1"/>
    </xf>
    <xf numFmtId="0" fontId="22" fillId="0" borderId="12" xfId="0" applyFont="1" applyBorder="1" applyAlignment="1">
      <alignment horizontal="right" vertical="top"/>
    </xf>
    <xf numFmtId="0" fontId="22" fillId="0" borderId="0" xfId="0" applyFont="1" applyBorder="1" applyAlignment="1">
      <alignment horizontal="right" vertical="top"/>
    </xf>
    <xf numFmtId="0" fontId="22" fillId="0" borderId="13" xfId="0" applyFont="1" applyBorder="1" applyAlignment="1">
      <alignment horizontal="left" wrapText="1"/>
    </xf>
    <xf numFmtId="0" fontId="22" fillId="0" borderId="13" xfId="0" applyFont="1" applyBorder="1" applyAlignment="1">
      <alignment wrapText="1"/>
    </xf>
    <xf numFmtId="0" fontId="22" fillId="0" borderId="0" xfId="0" applyFont="1" applyBorder="1" applyAlignment="1">
      <alignment vertical="top"/>
    </xf>
    <xf numFmtId="0" fontId="22" fillId="0" borderId="0" xfId="0" applyFont="1" applyAlignment="1">
      <alignment vertical="top"/>
    </xf>
    <xf numFmtId="0" fontId="25" fillId="0" borderId="14" xfId="0" applyFont="1" applyBorder="1" applyAlignment="1">
      <alignment vertical="top"/>
    </xf>
    <xf numFmtId="0" fontId="22" fillId="0" borderId="12" xfId="0" applyFont="1" applyBorder="1" applyAlignment="1">
      <alignment horizontal="right"/>
    </xf>
    <xf numFmtId="0" fontId="25" fillId="0" borderId="15" xfId="0" applyFont="1" applyBorder="1" applyAlignment="1">
      <alignment vertical="top" wrapText="1"/>
    </xf>
    <xf numFmtId="0" fontId="25" fillId="0" borderId="16" xfId="0" applyFont="1" applyBorder="1" applyAlignment="1">
      <alignment vertical="top" wrapText="1"/>
    </xf>
    <xf numFmtId="0" fontId="22" fillId="0" borderId="0" xfId="0" applyFont="1" applyBorder="1" applyAlignment="1">
      <alignment horizontal="left" wrapText="1"/>
    </xf>
    <xf numFmtId="0" fontId="22" fillId="0" borderId="0" xfId="0" applyFont="1" applyFill="1" applyBorder="1" applyAlignment="1">
      <alignment horizontal="left" vertical="top"/>
    </xf>
    <xf numFmtId="0" fontId="22" fillId="0" borderId="0" xfId="0" applyFont="1" applyFill="1" applyBorder="1" applyAlignment="1">
      <alignment horizontal="right" vertical="top"/>
    </xf>
    <xf numFmtId="0" fontId="22" fillId="0" borderId="0" xfId="0" applyFont="1" applyFill="1" applyBorder="1" applyAlignment="1">
      <alignment horizontal="justify" vertical="top"/>
    </xf>
    <xf numFmtId="0" fontId="0" fillId="0" borderId="0" xfId="0" applyFont="1" applyFill="1" applyBorder="1" applyAlignment="1">
      <alignment vertical="top"/>
    </xf>
    <xf numFmtId="0" fontId="22" fillId="0" borderId="0" xfId="0" applyFont="1" applyFill="1" applyBorder="1" applyAlignment="1" quotePrefix="1">
      <alignment horizontal="right" vertical="top"/>
    </xf>
    <xf numFmtId="0" fontId="22" fillId="0" borderId="0" xfId="0" applyFont="1" applyFill="1" applyBorder="1" applyAlignment="1">
      <alignment vertical="top"/>
    </xf>
    <xf numFmtId="0" fontId="0" fillId="0" borderId="13" xfId="0" applyFont="1" applyBorder="1" applyAlignment="1">
      <alignment/>
    </xf>
    <xf numFmtId="0" fontId="22" fillId="0" borderId="0" xfId="0" applyFont="1" applyFill="1" applyBorder="1" applyAlignment="1">
      <alignment horizontal="left" vertical="top" wrapText="1"/>
    </xf>
    <xf numFmtId="0" fontId="0" fillId="0" borderId="0" xfId="0" applyFont="1" applyAlignment="1">
      <alignment/>
    </xf>
    <xf numFmtId="0" fontId="22" fillId="0" borderId="12" xfId="0" applyFont="1" applyFill="1" applyBorder="1" applyAlignment="1" quotePrefix="1">
      <alignment horizontal="right" vertical="top"/>
    </xf>
    <xf numFmtId="0" fontId="0" fillId="0" borderId="13" xfId="0" applyFont="1" applyFill="1" applyBorder="1" applyAlignment="1">
      <alignment/>
    </xf>
    <xf numFmtId="0" fontId="0" fillId="0" borderId="0" xfId="0" applyFont="1" applyFill="1" applyAlignment="1">
      <alignment/>
    </xf>
    <xf numFmtId="0" fontId="27" fillId="0" borderId="0" xfId="0" applyFont="1" applyAlignment="1">
      <alignment/>
    </xf>
    <xf numFmtId="0" fontId="28" fillId="0" borderId="0" xfId="0" applyFont="1" applyBorder="1" applyAlignment="1">
      <alignment vertical="top"/>
    </xf>
    <xf numFmtId="0" fontId="27" fillId="0" borderId="0" xfId="0" applyFont="1" applyBorder="1" applyAlignment="1">
      <alignment vertical="top"/>
    </xf>
    <xf numFmtId="0" fontId="27" fillId="0" borderId="0" xfId="0" applyFont="1" applyBorder="1" applyAlignment="1">
      <alignment/>
    </xf>
    <xf numFmtId="0" fontId="27" fillId="0" borderId="17" xfId="0" applyFont="1" applyBorder="1" applyAlignment="1">
      <alignment/>
    </xf>
    <xf numFmtId="0" fontId="28" fillId="0" borderId="0" xfId="0" applyFont="1" applyBorder="1" applyAlignment="1">
      <alignment/>
    </xf>
    <xf numFmtId="0" fontId="28" fillId="0" borderId="0" xfId="0" applyFont="1" applyAlignment="1">
      <alignment/>
    </xf>
    <xf numFmtId="0" fontId="29" fillId="0" borderId="0" xfId="0" applyFont="1" applyBorder="1" applyAlignment="1">
      <alignment/>
    </xf>
    <xf numFmtId="0" fontId="30" fillId="0" borderId="0" xfId="0" applyFont="1" applyBorder="1" applyAlignment="1">
      <alignment/>
    </xf>
    <xf numFmtId="0" fontId="28" fillId="0" borderId="0" xfId="0" applyFont="1" applyBorder="1" applyAlignment="1">
      <alignment horizontal="left"/>
    </xf>
    <xf numFmtId="0" fontId="27" fillId="24" borderId="18" xfId="0" applyFont="1" applyFill="1" applyBorder="1" applyAlignment="1">
      <alignment horizontal="center" vertical="center" wrapText="1"/>
    </xf>
    <xf numFmtId="0" fontId="27" fillId="24" borderId="19" xfId="0" applyFont="1" applyFill="1" applyBorder="1" applyAlignment="1">
      <alignment horizontal="center" vertical="center" wrapText="1"/>
    </xf>
    <xf numFmtId="0" fontId="27" fillId="24" borderId="20" xfId="0" applyFont="1" applyFill="1" applyBorder="1" applyAlignment="1">
      <alignment horizontal="center" vertical="center" wrapText="1"/>
    </xf>
    <xf numFmtId="0" fontId="27" fillId="24" borderId="21" xfId="0" applyFont="1" applyFill="1" applyBorder="1" applyAlignment="1">
      <alignment horizontal="center" vertical="center" wrapText="1"/>
    </xf>
    <xf numFmtId="16" fontId="27" fillId="24" borderId="21" xfId="0" applyNumberFormat="1" applyFont="1" applyFill="1" applyBorder="1" applyAlignment="1" quotePrefix="1">
      <alignment horizontal="center" vertical="center" wrapText="1"/>
    </xf>
    <xf numFmtId="0" fontId="28" fillId="24" borderId="22" xfId="0" applyFont="1" applyFill="1" applyBorder="1" applyAlignment="1" quotePrefix="1">
      <alignment horizontal="center" vertical="center" wrapText="1"/>
    </xf>
    <xf numFmtId="0" fontId="28" fillId="24" borderId="23" xfId="0" applyFont="1" applyFill="1" applyBorder="1" applyAlignment="1" quotePrefix="1">
      <alignment horizontal="center" vertical="center" wrapText="1"/>
    </xf>
    <xf numFmtId="0" fontId="28" fillId="24" borderId="14" xfId="0" applyFont="1" applyFill="1" applyBorder="1" applyAlignment="1" quotePrefix="1">
      <alignment horizontal="center" vertical="center" wrapText="1"/>
    </xf>
    <xf numFmtId="0" fontId="28" fillId="24" borderId="24" xfId="0" applyFont="1" applyFill="1" applyBorder="1" applyAlignment="1">
      <alignment horizontal="center" vertical="center" wrapText="1"/>
    </xf>
    <xf numFmtId="0" fontId="27" fillId="0" borderId="25" xfId="0" applyFont="1" applyBorder="1" applyAlignment="1">
      <alignment horizontal="center"/>
    </xf>
    <xf numFmtId="37" fontId="27" fillId="0" borderId="26" xfId="0" applyNumberFormat="1" applyFont="1" applyBorder="1" applyAlignment="1">
      <alignment/>
    </xf>
    <xf numFmtId="37" fontId="27" fillId="0" borderId="25" xfId="0" applyNumberFormat="1" applyFont="1" applyBorder="1" applyAlignment="1">
      <alignment/>
    </xf>
    <xf numFmtId="37" fontId="27" fillId="0" borderId="27" xfId="0" applyNumberFormat="1" applyFont="1" applyBorder="1" applyAlignment="1">
      <alignment/>
    </xf>
    <xf numFmtId="37" fontId="27" fillId="0" borderId="28" xfId="0" applyNumberFormat="1" applyFont="1" applyBorder="1" applyAlignment="1">
      <alignment/>
    </xf>
    <xf numFmtId="0" fontId="27" fillId="0" borderId="29" xfId="0" applyFont="1" applyBorder="1" applyAlignment="1">
      <alignment/>
    </xf>
    <xf numFmtId="37" fontId="27" fillId="0" borderId="19" xfId="0" applyNumberFormat="1" applyFont="1" applyBorder="1" applyAlignment="1">
      <alignment/>
    </xf>
    <xf numFmtId="37" fontId="27" fillId="0" borderId="20" xfId="0" applyNumberFormat="1" applyFont="1" applyBorder="1" applyAlignment="1">
      <alignment/>
    </xf>
    <xf numFmtId="37" fontId="27" fillId="0" borderId="30" xfId="0" applyNumberFormat="1" applyFont="1" applyBorder="1" applyAlignment="1">
      <alignment/>
    </xf>
    <xf numFmtId="37" fontId="27" fillId="0" borderId="29" xfId="0" applyNumberFormat="1" applyFont="1" applyBorder="1" applyAlignment="1">
      <alignment/>
    </xf>
    <xf numFmtId="0" fontId="31" fillId="0" borderId="12" xfId="0" applyFont="1" applyBorder="1" applyAlignment="1">
      <alignment horizontal="left"/>
    </xf>
    <xf numFmtId="0" fontId="27" fillId="0" borderId="20" xfId="0" applyFont="1" applyBorder="1" applyAlignment="1">
      <alignment horizontal="center" wrapText="1"/>
    </xf>
    <xf numFmtId="43" fontId="27" fillId="0" borderId="20" xfId="42" applyFont="1" applyBorder="1" applyAlignment="1">
      <alignment/>
    </xf>
    <xf numFmtId="43" fontId="27" fillId="0" borderId="30" xfId="42" applyFont="1" applyBorder="1" applyAlignment="1">
      <alignment/>
    </xf>
    <xf numFmtId="43" fontId="27" fillId="0" borderId="29" xfId="42" applyFont="1" applyBorder="1" applyAlignment="1">
      <alignment/>
    </xf>
    <xf numFmtId="0" fontId="28" fillId="0" borderId="29" xfId="0" applyFont="1" applyBorder="1" applyAlignment="1">
      <alignment/>
    </xf>
    <xf numFmtId="0" fontId="27" fillId="0" borderId="31" xfId="0" applyFont="1" applyBorder="1" applyAlignment="1">
      <alignment horizontal="center" wrapText="1"/>
    </xf>
    <xf numFmtId="37" fontId="27" fillId="0" borderId="32" xfId="0" applyNumberFormat="1" applyFont="1" applyBorder="1" applyAlignment="1">
      <alignment/>
    </xf>
    <xf numFmtId="37" fontId="27" fillId="0" borderId="31" xfId="0" applyNumberFormat="1" applyFont="1" applyBorder="1" applyAlignment="1">
      <alignment/>
    </xf>
    <xf numFmtId="43" fontId="27" fillId="0" borderId="31" xfId="42" applyFont="1" applyBorder="1" applyAlignment="1">
      <alignment/>
    </xf>
    <xf numFmtId="43" fontId="27" fillId="0" borderId="33" xfId="42" applyFont="1" applyBorder="1" applyAlignment="1">
      <alignment/>
    </xf>
    <xf numFmtId="43" fontId="27" fillId="0" borderId="34" xfId="42" applyFont="1" applyBorder="1" applyAlignment="1">
      <alignment/>
    </xf>
    <xf numFmtId="0" fontId="32" fillId="0" borderId="12" xfId="57" applyFont="1" applyFill="1" applyBorder="1" applyAlignment="1">
      <alignment horizontal="left"/>
      <protection/>
    </xf>
    <xf numFmtId="0" fontId="27" fillId="0" borderId="20" xfId="0" applyFont="1" applyBorder="1" applyAlignment="1" quotePrefix="1">
      <alignment horizontal="center"/>
    </xf>
    <xf numFmtId="43" fontId="28" fillId="0" borderId="19" xfId="42" applyFont="1" applyBorder="1" applyAlignment="1">
      <alignment/>
    </xf>
    <xf numFmtId="43" fontId="28" fillId="0" borderId="20" xfId="42" applyFont="1" applyBorder="1" applyAlignment="1">
      <alignment/>
    </xf>
    <xf numFmtId="43" fontId="28" fillId="0" borderId="30" xfId="42" applyFont="1" applyBorder="1" applyAlignment="1">
      <alignment/>
    </xf>
    <xf numFmtId="43" fontId="28" fillId="0" borderId="29" xfId="42" applyFont="1" applyBorder="1" applyAlignment="1">
      <alignment/>
    </xf>
    <xf numFmtId="0" fontId="33" fillId="0" borderId="35" xfId="57" applyFont="1" applyFill="1" applyBorder="1" applyAlignment="1">
      <alignment wrapText="1"/>
      <protection/>
    </xf>
    <xf numFmtId="0" fontId="27" fillId="0" borderId="20" xfId="0" applyFont="1" applyBorder="1" applyAlignment="1" quotePrefix="1">
      <alignment horizontal="center" vertical="center"/>
    </xf>
    <xf numFmtId="43" fontId="27" fillId="0" borderId="32" xfId="42" applyFont="1" applyBorder="1" applyAlignment="1">
      <alignment horizontal="right"/>
    </xf>
    <xf numFmtId="43" fontId="27" fillId="0" borderId="31" xfId="42" applyFont="1" applyBorder="1" applyAlignment="1">
      <alignment horizontal="right"/>
    </xf>
    <xf numFmtId="43" fontId="27" fillId="25" borderId="32" xfId="42" applyFont="1" applyFill="1" applyBorder="1" applyAlignment="1">
      <alignment horizontal="right"/>
    </xf>
    <xf numFmtId="0" fontId="27" fillId="0" borderId="12" xfId="0" applyFont="1" applyBorder="1" applyAlignment="1">
      <alignment horizontal="left" wrapText="1" indent="3"/>
    </xf>
    <xf numFmtId="0" fontId="27" fillId="0" borderId="20" xfId="0" applyFont="1" applyBorder="1" applyAlignment="1">
      <alignment horizontal="center" vertical="top"/>
    </xf>
    <xf numFmtId="43" fontId="27" fillId="0" borderId="19" xfId="42" applyFont="1" applyBorder="1" applyAlignment="1">
      <alignment horizontal="right"/>
    </xf>
    <xf numFmtId="43" fontId="27" fillId="0" borderId="20" xfId="42" applyFont="1" applyBorder="1" applyAlignment="1">
      <alignment horizontal="right"/>
    </xf>
    <xf numFmtId="43" fontId="28" fillId="0" borderId="18" xfId="42" applyFont="1" applyBorder="1" applyAlignment="1">
      <alignment/>
    </xf>
    <xf numFmtId="43" fontId="27" fillId="0" borderId="19" xfId="42" applyFont="1" applyBorder="1" applyAlignment="1">
      <alignment/>
    </xf>
    <xf numFmtId="0" fontId="27" fillId="0" borderId="12" xfId="0" applyFont="1" applyBorder="1" applyAlignment="1">
      <alignment horizontal="left"/>
    </xf>
    <xf numFmtId="0" fontId="27" fillId="0" borderId="12" xfId="0" applyFont="1" applyBorder="1" applyAlignment="1">
      <alignment horizontal="left" wrapText="1"/>
    </xf>
    <xf numFmtId="0" fontId="33" fillId="0" borderId="20" xfId="57" applyFont="1" applyFill="1" applyBorder="1" applyAlignment="1" quotePrefix="1">
      <alignment horizontal="center"/>
      <protection/>
    </xf>
    <xf numFmtId="43" fontId="28" fillId="0" borderId="31" xfId="42" applyFont="1" applyBorder="1" applyAlignment="1">
      <alignment/>
    </xf>
    <xf numFmtId="43" fontId="28" fillId="0" borderId="34" xfId="42" applyFont="1" applyBorder="1" applyAlignment="1">
      <alignment/>
    </xf>
    <xf numFmtId="0" fontId="27" fillId="0" borderId="12" xfId="0" applyFont="1" applyBorder="1" applyAlignment="1">
      <alignment horizontal="left" indent="3"/>
    </xf>
    <xf numFmtId="0" fontId="33" fillId="0" borderId="20" xfId="57" applyFont="1" applyFill="1" applyBorder="1" applyAlignment="1">
      <alignment horizontal="center"/>
      <protection/>
    </xf>
    <xf numFmtId="43" fontId="27" fillId="0" borderId="18" xfId="42" applyFont="1" applyBorder="1" applyAlignment="1">
      <alignment/>
    </xf>
    <xf numFmtId="43" fontId="27" fillId="0" borderId="36" xfId="42" applyFont="1" applyBorder="1" applyAlignment="1">
      <alignment/>
    </xf>
    <xf numFmtId="37" fontId="28" fillId="0" borderId="20" xfId="0" applyNumberFormat="1" applyFont="1" applyBorder="1" applyAlignment="1">
      <alignment/>
    </xf>
    <xf numFmtId="0" fontId="32" fillId="0" borderId="12" xfId="57" applyFont="1" applyFill="1" applyBorder="1" applyAlignment="1">
      <alignment wrapText="1"/>
      <protection/>
    </xf>
    <xf numFmtId="39" fontId="28" fillId="0" borderId="31" xfId="0" applyNumberFormat="1" applyFont="1" applyBorder="1" applyAlignment="1">
      <alignment/>
    </xf>
    <xf numFmtId="43" fontId="28" fillId="0" borderId="33" xfId="42" applyFont="1" applyBorder="1" applyAlignment="1">
      <alignment/>
    </xf>
    <xf numFmtId="39" fontId="27" fillId="0" borderId="20" xfId="0" applyNumberFormat="1" applyFont="1" applyBorder="1" applyAlignment="1">
      <alignment/>
    </xf>
    <xf numFmtId="0" fontId="33" fillId="0" borderId="12" xfId="57" applyFont="1" applyFill="1" applyBorder="1" applyAlignment="1">
      <alignment horizontal="left" wrapText="1"/>
      <protection/>
    </xf>
    <xf numFmtId="0" fontId="32" fillId="0" borderId="12" xfId="57" applyFont="1" applyFill="1" applyBorder="1" applyAlignment="1">
      <alignment horizontal="left" wrapText="1"/>
      <protection/>
    </xf>
    <xf numFmtId="0" fontId="28" fillId="0" borderId="12" xfId="0" applyFont="1" applyBorder="1" applyAlignment="1">
      <alignment horizontal="left"/>
    </xf>
    <xf numFmtId="37" fontId="28" fillId="0" borderId="31" xfId="0" applyNumberFormat="1" applyFont="1" applyBorder="1" applyAlignment="1">
      <alignment horizontal="right"/>
    </xf>
    <xf numFmtId="43" fontId="28" fillId="0" borderId="31" xfId="42" applyFont="1" applyBorder="1" applyAlignment="1">
      <alignment horizontal="right"/>
    </xf>
    <xf numFmtId="0" fontId="32" fillId="0" borderId="20" xfId="57" applyFont="1" applyFill="1" applyBorder="1" applyAlignment="1">
      <alignment horizontal="center"/>
      <protection/>
    </xf>
    <xf numFmtId="43" fontId="27" fillId="0" borderId="32" xfId="42" applyFont="1" applyBorder="1" applyAlignment="1">
      <alignment/>
    </xf>
    <xf numFmtId="37" fontId="27" fillId="0" borderId="19" xfId="0" applyNumberFormat="1" applyFont="1" applyBorder="1" applyAlignment="1">
      <alignment horizontal="right"/>
    </xf>
    <xf numFmtId="37" fontId="27" fillId="0" borderId="20" xfId="0" applyNumberFormat="1" applyFont="1" applyBorder="1" applyAlignment="1">
      <alignment horizontal="right"/>
    </xf>
    <xf numFmtId="0" fontId="27" fillId="0" borderId="20" xfId="0" applyFont="1" applyBorder="1" applyAlignment="1" quotePrefix="1">
      <alignment horizontal="center" wrapText="1"/>
    </xf>
    <xf numFmtId="0" fontId="27" fillId="0" borderId="37" xfId="0" applyFont="1" applyBorder="1" applyAlignment="1">
      <alignment horizontal="left" wrapText="1" indent="3"/>
    </xf>
    <xf numFmtId="37" fontId="27" fillId="0" borderId="38" xfId="0" applyNumberFormat="1" applyFont="1" applyBorder="1" applyAlignment="1">
      <alignment/>
    </xf>
    <xf numFmtId="37" fontId="27" fillId="0" borderId="39" xfId="0" applyNumberFormat="1" applyFont="1" applyBorder="1" applyAlignment="1">
      <alignment/>
    </xf>
    <xf numFmtId="43" fontId="27" fillId="0" borderId="39" xfId="42" applyFont="1" applyBorder="1" applyAlignment="1">
      <alignment/>
    </xf>
    <xf numFmtId="43" fontId="27" fillId="0" borderId="40" xfId="42" applyFont="1" applyBorder="1" applyAlignment="1">
      <alignment/>
    </xf>
    <xf numFmtId="43" fontId="27" fillId="0" borderId="41" xfId="42" applyFont="1" applyBorder="1" applyAlignment="1">
      <alignment/>
    </xf>
    <xf numFmtId="0" fontId="27" fillId="0" borderId="35" xfId="0" applyFont="1" applyBorder="1" applyAlignment="1">
      <alignment horizontal="left" wrapText="1" indent="2"/>
    </xf>
    <xf numFmtId="0" fontId="28" fillId="0" borderId="37" xfId="0" applyFont="1" applyBorder="1" applyAlignment="1">
      <alignment horizontal="left"/>
    </xf>
    <xf numFmtId="37" fontId="28" fillId="0" borderId="39" xfId="0" applyNumberFormat="1" applyFont="1" applyBorder="1" applyAlignment="1">
      <alignment/>
    </xf>
    <xf numFmtId="43" fontId="28" fillId="0" borderId="39" xfId="42" applyFont="1" applyBorder="1" applyAlignment="1">
      <alignment/>
    </xf>
    <xf numFmtId="0" fontId="28" fillId="0" borderId="0" xfId="0" applyFont="1" applyBorder="1" applyAlignment="1">
      <alignment/>
    </xf>
    <xf numFmtId="0" fontId="28" fillId="0" borderId="42" xfId="0" applyFont="1" applyBorder="1" applyAlignment="1">
      <alignment/>
    </xf>
    <xf numFmtId="0" fontId="27" fillId="0" borderId="16" xfId="0" applyFont="1" applyBorder="1" applyAlignment="1">
      <alignment/>
    </xf>
    <xf numFmtId="0" fontId="27" fillId="0" borderId="16" xfId="0" applyFont="1" applyBorder="1" applyAlignment="1">
      <alignment/>
    </xf>
    <xf numFmtId="0" fontId="27" fillId="0" borderId="14" xfId="0" applyFont="1" applyBorder="1" applyAlignment="1">
      <alignment/>
    </xf>
    <xf numFmtId="0" fontId="27" fillId="0" borderId="14" xfId="0" applyFont="1" applyBorder="1" applyAlignment="1">
      <alignment/>
    </xf>
    <xf numFmtId="0" fontId="27" fillId="0" borderId="0" xfId="0" applyFont="1" applyBorder="1" applyAlignment="1">
      <alignment horizontal="center"/>
    </xf>
    <xf numFmtId="0" fontId="28" fillId="0" borderId="0" xfId="0" applyFont="1" applyBorder="1" applyAlignment="1">
      <alignment horizontal="center"/>
    </xf>
    <xf numFmtId="0" fontId="28" fillId="0" borderId="0" xfId="0" applyFont="1" applyBorder="1" applyAlignment="1">
      <alignment horizontal="left" vertical="top"/>
    </xf>
    <xf numFmtId="0" fontId="27" fillId="24" borderId="0" xfId="0" applyFont="1" applyFill="1" applyBorder="1" applyAlignment="1">
      <alignment/>
    </xf>
    <xf numFmtId="0" fontId="27" fillId="24" borderId="0" xfId="0" applyFont="1" applyFill="1" applyAlignment="1">
      <alignment/>
    </xf>
    <xf numFmtId="0" fontId="27" fillId="24" borderId="34" xfId="0" applyFont="1" applyFill="1" applyBorder="1" applyAlignment="1">
      <alignment/>
    </xf>
    <xf numFmtId="0" fontId="27" fillId="24" borderId="29" xfId="0" applyFont="1" applyFill="1" applyBorder="1" applyAlignment="1">
      <alignment/>
    </xf>
    <xf numFmtId="0" fontId="28" fillId="24" borderId="0" xfId="0" applyFont="1" applyFill="1" applyBorder="1" applyAlignment="1">
      <alignment/>
    </xf>
    <xf numFmtId="0" fontId="28" fillId="24" borderId="0" xfId="0" applyFont="1" applyFill="1" applyAlignment="1">
      <alignment/>
    </xf>
    <xf numFmtId="0" fontId="28" fillId="24" borderId="15" xfId="0" applyFont="1" applyFill="1" applyBorder="1" applyAlignment="1">
      <alignment horizontal="center" vertical="center" wrapText="1"/>
    </xf>
    <xf numFmtId="0" fontId="28" fillId="24" borderId="24" xfId="0" applyFont="1" applyFill="1" applyBorder="1" applyAlignment="1" quotePrefix="1">
      <alignment horizontal="center" vertical="center" wrapText="1"/>
    </xf>
    <xf numFmtId="0" fontId="27" fillId="24" borderId="0" xfId="0" applyFont="1" applyFill="1" applyBorder="1" applyAlignment="1">
      <alignment horizontal="center"/>
    </xf>
    <xf numFmtId="0" fontId="27" fillId="24" borderId="0" xfId="0" applyFont="1" applyFill="1" applyAlignment="1">
      <alignment horizontal="center"/>
    </xf>
    <xf numFmtId="0" fontId="27" fillId="24" borderId="34" xfId="0" applyFont="1" applyFill="1" applyBorder="1" applyAlignment="1">
      <alignment horizontal="center"/>
    </xf>
    <xf numFmtId="0" fontId="32" fillId="0" borderId="10" xfId="57" applyFont="1" applyFill="1" applyBorder="1">
      <alignment/>
      <protection/>
    </xf>
    <xf numFmtId="0" fontId="32" fillId="0" borderId="12" xfId="57" applyFont="1" applyFill="1" applyBorder="1" applyAlignment="1">
      <alignment/>
      <protection/>
    </xf>
    <xf numFmtId="0" fontId="27" fillId="0" borderId="20" xfId="0" applyFont="1" applyBorder="1" applyAlignment="1">
      <alignment horizontal="center"/>
    </xf>
    <xf numFmtId="0" fontId="32" fillId="0" borderId="43" xfId="57" applyFont="1" applyFill="1" applyBorder="1" applyAlignment="1">
      <alignment horizontal="left"/>
      <protection/>
    </xf>
    <xf numFmtId="0" fontId="32" fillId="0" borderId="44" xfId="57" applyFont="1" applyFill="1" applyBorder="1" applyAlignment="1">
      <alignment horizontal="left"/>
      <protection/>
    </xf>
    <xf numFmtId="43" fontId="28" fillId="0" borderId="45" xfId="42" applyFont="1" applyBorder="1" applyAlignment="1">
      <alignment/>
    </xf>
    <xf numFmtId="43" fontId="28" fillId="0" borderId="46" xfId="42" applyFont="1" applyBorder="1" applyAlignment="1">
      <alignment/>
    </xf>
    <xf numFmtId="43" fontId="28" fillId="0" borderId="46" xfId="42" applyFont="1" applyBorder="1" applyAlignment="1">
      <alignment horizontal="right"/>
    </xf>
    <xf numFmtId="0" fontId="27" fillId="0" borderId="37" xfId="0" applyFont="1" applyBorder="1" applyAlignment="1">
      <alignment horizontal="left" indent="3"/>
    </xf>
    <xf numFmtId="0" fontId="32" fillId="0" borderId="39" xfId="57" applyFont="1" applyFill="1" applyBorder="1" applyAlignment="1">
      <alignment horizontal="center"/>
      <protection/>
    </xf>
    <xf numFmtId="37" fontId="27" fillId="0" borderId="38" xfId="0" applyNumberFormat="1" applyFont="1" applyBorder="1" applyAlignment="1">
      <alignment horizontal="right"/>
    </xf>
    <xf numFmtId="37" fontId="27" fillId="0" borderId="39" xfId="0" applyNumberFormat="1" applyFont="1" applyBorder="1" applyAlignment="1">
      <alignment horizontal="right"/>
    </xf>
    <xf numFmtId="43" fontId="27" fillId="0" borderId="39" xfId="42" applyFont="1" applyBorder="1" applyAlignment="1">
      <alignment horizontal="right"/>
    </xf>
    <xf numFmtId="0" fontId="32" fillId="0" borderId="37" xfId="57" applyFont="1" applyFill="1" applyBorder="1" applyAlignment="1">
      <alignment horizontal="left"/>
      <protection/>
    </xf>
    <xf numFmtId="0" fontId="32" fillId="0" borderId="47" xfId="57" applyFont="1" applyFill="1" applyBorder="1" applyAlignment="1">
      <alignment horizontal="center"/>
      <protection/>
    </xf>
    <xf numFmtId="43" fontId="28" fillId="0" borderId="39" xfId="42" applyFont="1" applyBorder="1" applyAlignment="1">
      <alignment horizontal="right"/>
    </xf>
    <xf numFmtId="0" fontId="28" fillId="0" borderId="48" xfId="0" applyFont="1" applyBorder="1" applyAlignment="1">
      <alignment horizontal="left" wrapText="1" indent="3"/>
    </xf>
    <xf numFmtId="43" fontId="28" fillId="0" borderId="49" xfId="42" applyFont="1" applyBorder="1" applyAlignment="1">
      <alignment horizontal="right"/>
    </xf>
    <xf numFmtId="0" fontId="28" fillId="0" borderId="12" xfId="0" applyFont="1" applyBorder="1" applyAlignment="1">
      <alignment/>
    </xf>
    <xf numFmtId="43" fontId="28" fillId="0" borderId="38" xfId="42" applyFont="1" applyBorder="1" applyAlignment="1">
      <alignment/>
    </xf>
    <xf numFmtId="37" fontId="28" fillId="0" borderId="38" xfId="0" applyNumberFormat="1" applyFont="1" applyBorder="1" applyAlignment="1">
      <alignment/>
    </xf>
    <xf numFmtId="0" fontId="32" fillId="0" borderId="17" xfId="57" applyFont="1" applyFill="1" applyBorder="1" applyAlignment="1">
      <alignment horizontal="left"/>
      <protection/>
    </xf>
    <xf numFmtId="0" fontId="33" fillId="0" borderId="22" xfId="57" applyFont="1" applyFill="1" applyBorder="1" applyAlignment="1">
      <alignment horizontal="center"/>
      <protection/>
    </xf>
    <xf numFmtId="43" fontId="28" fillId="0" borderId="23" xfId="42" applyFont="1" applyBorder="1" applyAlignment="1">
      <alignment/>
    </xf>
    <xf numFmtId="43" fontId="28" fillId="0" borderId="50" xfId="42" applyFont="1" applyBorder="1" applyAlignment="1">
      <alignment/>
    </xf>
    <xf numFmtId="0" fontId="33" fillId="0" borderId="25" xfId="57" applyFont="1" applyFill="1" applyBorder="1" applyAlignment="1">
      <alignment horizontal="center"/>
      <protection/>
    </xf>
    <xf numFmtId="0" fontId="28" fillId="0" borderId="13" xfId="0" applyFont="1" applyBorder="1" applyAlignment="1">
      <alignment/>
    </xf>
    <xf numFmtId="0" fontId="28" fillId="0" borderId="19" xfId="0" applyFont="1" applyBorder="1" applyAlignment="1">
      <alignment/>
    </xf>
    <xf numFmtId="43" fontId="28" fillId="0" borderId="36" xfId="42" applyFont="1" applyBorder="1" applyAlignment="1">
      <alignment/>
    </xf>
    <xf numFmtId="43" fontId="27" fillId="0" borderId="34" xfId="42" applyFont="1" applyBorder="1" applyAlignment="1">
      <alignment horizontal="right"/>
    </xf>
    <xf numFmtId="43" fontId="28" fillId="0" borderId="51" xfId="42" applyFont="1" applyBorder="1" applyAlignment="1">
      <alignment horizontal="right"/>
    </xf>
    <xf numFmtId="43" fontId="28" fillId="0" borderId="52" xfId="42" applyFont="1" applyBorder="1" applyAlignment="1">
      <alignment horizontal="right"/>
    </xf>
    <xf numFmtId="43" fontId="28" fillId="0" borderId="41" xfId="42" applyFont="1" applyBorder="1" applyAlignment="1">
      <alignment/>
    </xf>
    <xf numFmtId="43" fontId="27" fillId="0" borderId="13" xfId="42" applyFont="1" applyBorder="1" applyAlignment="1">
      <alignment/>
    </xf>
    <xf numFmtId="0" fontId="27" fillId="0" borderId="0" xfId="0" applyFont="1" applyFill="1" applyAlignment="1">
      <alignment/>
    </xf>
    <xf numFmtId="0" fontId="27" fillId="0" borderId="0" xfId="0" applyFont="1" applyFill="1" applyBorder="1" applyAlignment="1">
      <alignment horizontal="center"/>
    </xf>
    <xf numFmtId="0" fontId="27" fillId="0" borderId="0" xfId="0" applyFont="1" applyFill="1" applyBorder="1" applyAlignment="1">
      <alignment/>
    </xf>
    <xf numFmtId="0" fontId="27" fillId="0" borderId="18" xfId="0" applyFont="1" applyFill="1" applyBorder="1" applyAlignment="1">
      <alignment horizontal="center" vertical="center" wrapText="1"/>
    </xf>
    <xf numFmtId="0" fontId="27" fillId="0" borderId="20" xfId="0" applyFont="1" applyFill="1" applyBorder="1" applyAlignment="1">
      <alignment horizontal="center" vertical="center" wrapText="1"/>
    </xf>
    <xf numFmtId="37" fontId="27" fillId="0" borderId="25" xfId="0" applyNumberFormat="1" applyFont="1" applyFill="1" applyBorder="1" applyAlignment="1">
      <alignment/>
    </xf>
    <xf numFmtId="37" fontId="27" fillId="0" borderId="20" xfId="0" applyNumberFormat="1" applyFont="1" applyFill="1" applyBorder="1" applyAlignment="1">
      <alignment/>
    </xf>
    <xf numFmtId="43" fontId="27" fillId="0" borderId="20" xfId="42" applyFont="1" applyFill="1" applyBorder="1" applyAlignment="1">
      <alignment/>
    </xf>
    <xf numFmtId="43" fontId="27" fillId="0" borderId="31" xfId="42" applyFont="1" applyFill="1" applyBorder="1" applyAlignment="1">
      <alignment/>
    </xf>
    <xf numFmtId="43" fontId="28" fillId="0" borderId="20" xfId="42" applyFont="1" applyFill="1" applyBorder="1" applyAlignment="1">
      <alignment/>
    </xf>
    <xf numFmtId="43" fontId="27" fillId="0" borderId="32" xfId="42" applyFont="1" applyFill="1" applyBorder="1" applyAlignment="1">
      <alignment horizontal="right"/>
    </xf>
    <xf numFmtId="43" fontId="27" fillId="0" borderId="20" xfId="42" applyFont="1" applyFill="1" applyBorder="1" applyAlignment="1">
      <alignment horizontal="right"/>
    </xf>
    <xf numFmtId="43" fontId="27" fillId="0" borderId="31" xfId="42" applyFont="1" applyFill="1" applyBorder="1" applyAlignment="1">
      <alignment horizontal="right"/>
    </xf>
    <xf numFmtId="43" fontId="28" fillId="0" borderId="46" xfId="42" applyFont="1" applyFill="1" applyBorder="1" applyAlignment="1">
      <alignment horizontal="right"/>
    </xf>
    <xf numFmtId="43" fontId="28" fillId="0" borderId="31" xfId="42" applyFont="1" applyFill="1" applyBorder="1" applyAlignment="1">
      <alignment/>
    </xf>
    <xf numFmtId="43" fontId="27" fillId="0" borderId="18" xfId="42" applyFont="1" applyFill="1" applyBorder="1" applyAlignment="1">
      <alignment/>
    </xf>
    <xf numFmtId="39" fontId="28" fillId="0" borderId="31" xfId="0" applyNumberFormat="1" applyFont="1" applyFill="1" applyBorder="1" applyAlignment="1">
      <alignment/>
    </xf>
    <xf numFmtId="43" fontId="27" fillId="0" borderId="39" xfId="42" applyFont="1" applyFill="1" applyBorder="1" applyAlignment="1">
      <alignment horizontal="right"/>
    </xf>
    <xf numFmtId="43" fontId="28" fillId="0" borderId="39" xfId="42" applyFont="1" applyFill="1" applyBorder="1" applyAlignment="1">
      <alignment horizontal="right"/>
    </xf>
    <xf numFmtId="43" fontId="28" fillId="0" borderId="49" xfId="42" applyFont="1" applyFill="1" applyBorder="1" applyAlignment="1">
      <alignment horizontal="right"/>
    </xf>
    <xf numFmtId="43" fontId="27" fillId="0" borderId="39" xfId="42" applyFont="1" applyFill="1" applyBorder="1" applyAlignment="1">
      <alignment/>
    </xf>
    <xf numFmtId="43" fontId="28" fillId="0" borderId="39" xfId="42" applyFont="1" applyFill="1" applyBorder="1" applyAlignment="1">
      <alignment/>
    </xf>
    <xf numFmtId="43" fontId="28" fillId="0" borderId="50" xfId="42" applyFont="1" applyFill="1" applyBorder="1" applyAlignment="1">
      <alignment/>
    </xf>
    <xf numFmtId="43" fontId="27" fillId="0" borderId="19" xfId="42" applyFont="1" applyFill="1" applyBorder="1" applyAlignment="1">
      <alignment/>
    </xf>
    <xf numFmtId="0" fontId="28" fillId="0" borderId="0" xfId="0" applyFont="1" applyFill="1" applyBorder="1" applyAlignment="1">
      <alignment/>
    </xf>
    <xf numFmtId="0" fontId="27" fillId="0" borderId="16" xfId="0" applyFont="1" applyFill="1" applyBorder="1" applyAlignment="1">
      <alignment/>
    </xf>
    <xf numFmtId="0" fontId="27" fillId="0" borderId="0" xfId="0" applyFont="1" applyFill="1" applyBorder="1" applyAlignment="1">
      <alignment horizontal="center" vertical="center" wrapText="1"/>
    </xf>
    <xf numFmtId="37" fontId="27" fillId="0" borderId="27" xfId="0" applyNumberFormat="1" applyFont="1" applyFill="1" applyBorder="1" applyAlignment="1">
      <alignment/>
    </xf>
    <xf numFmtId="37" fontId="27" fillId="0" borderId="30" xfId="0" applyNumberFormat="1" applyFont="1" applyFill="1" applyBorder="1" applyAlignment="1">
      <alignment/>
    </xf>
    <xf numFmtId="43" fontId="27" fillId="0" borderId="30" xfId="42" applyFont="1" applyFill="1" applyBorder="1" applyAlignment="1">
      <alignment/>
    </xf>
    <xf numFmtId="43" fontId="27" fillId="0" borderId="33" xfId="42" applyFont="1" applyFill="1" applyBorder="1" applyAlignment="1">
      <alignment/>
    </xf>
    <xf numFmtId="43" fontId="28" fillId="0" borderId="30" xfId="42" applyFont="1" applyFill="1" applyBorder="1" applyAlignment="1">
      <alignment/>
    </xf>
    <xf numFmtId="43" fontId="27" fillId="0" borderId="30" xfId="42" applyFont="1" applyFill="1" applyBorder="1" applyAlignment="1">
      <alignment horizontal="right"/>
    </xf>
    <xf numFmtId="43" fontId="27" fillId="0" borderId="40" xfId="42" applyFont="1" applyFill="1" applyBorder="1" applyAlignment="1">
      <alignment horizontal="right"/>
    </xf>
    <xf numFmtId="43" fontId="27" fillId="0" borderId="40" xfId="42" applyFont="1" applyFill="1" applyBorder="1" applyAlignment="1">
      <alignment/>
    </xf>
    <xf numFmtId="0" fontId="27" fillId="0" borderId="16" xfId="0" applyFont="1" applyFill="1" applyBorder="1" applyAlignment="1">
      <alignment/>
    </xf>
    <xf numFmtId="0" fontId="27" fillId="0" borderId="15" xfId="0" applyFont="1" applyBorder="1" applyAlignment="1">
      <alignment horizontal="left" indent="2"/>
    </xf>
    <xf numFmtId="0" fontId="33" fillId="0" borderId="21" xfId="57" applyFont="1" applyFill="1" applyBorder="1" applyAlignment="1">
      <alignment horizontal="center"/>
      <protection/>
    </xf>
    <xf numFmtId="43" fontId="27" fillId="0" borderId="53" xfId="42" applyFont="1" applyBorder="1" applyAlignment="1">
      <alignment/>
    </xf>
    <xf numFmtId="43" fontId="27" fillId="0" borderId="53" xfId="42" applyFont="1" applyFill="1" applyBorder="1" applyAlignment="1">
      <alignment/>
    </xf>
    <xf numFmtId="43" fontId="27" fillId="0" borderId="14" xfId="42" applyFont="1" applyBorder="1" applyAlignment="1">
      <alignment/>
    </xf>
    <xf numFmtId="0" fontId="27" fillId="0" borderId="12" xfId="0" applyFont="1" applyBorder="1" applyAlignment="1">
      <alignment horizontal="left" indent="2"/>
    </xf>
    <xf numFmtId="0" fontId="28" fillId="0" borderId="17" xfId="0" applyFont="1" applyBorder="1" applyAlignment="1">
      <alignment horizontal="center"/>
    </xf>
    <xf numFmtId="0" fontId="27" fillId="0" borderId="0" xfId="0" applyFont="1" applyAlignment="1">
      <alignment horizontal="center"/>
    </xf>
    <xf numFmtId="0" fontId="28" fillId="0" borderId="0" xfId="0" applyFont="1" applyBorder="1" applyAlignment="1">
      <alignment horizontal="center" vertical="top"/>
    </xf>
    <xf numFmtId="0" fontId="27" fillId="0" borderId="20" xfId="0" applyFont="1" applyBorder="1" applyAlignment="1">
      <alignment horizontal="center" vertical="top" wrapText="1"/>
    </xf>
    <xf numFmtId="0" fontId="27" fillId="0" borderId="20" xfId="0" applyFont="1" applyBorder="1" applyAlignment="1" quotePrefix="1">
      <alignment horizontal="center" vertical="top"/>
    </xf>
    <xf numFmtId="0" fontId="28" fillId="0" borderId="46" xfId="0" applyFont="1" applyBorder="1" applyAlignment="1">
      <alignment horizontal="center" wrapText="1"/>
    </xf>
    <xf numFmtId="0" fontId="27" fillId="0" borderId="54" xfId="0" applyFont="1" applyBorder="1" applyAlignment="1">
      <alignment horizontal="center" wrapText="1"/>
    </xf>
    <xf numFmtId="0" fontId="28" fillId="0" borderId="47" xfId="0" applyFont="1" applyBorder="1" applyAlignment="1">
      <alignment horizontal="center" wrapText="1"/>
    </xf>
    <xf numFmtId="0" fontId="27" fillId="0" borderId="39" xfId="0" applyFont="1" applyBorder="1" applyAlignment="1">
      <alignment horizontal="center" wrapText="1"/>
    </xf>
    <xf numFmtId="0" fontId="28" fillId="0" borderId="39" xfId="0" applyFont="1" applyBorder="1" applyAlignment="1">
      <alignment horizontal="center" wrapText="1"/>
    </xf>
    <xf numFmtId="0" fontId="28" fillId="0" borderId="12" xfId="0" applyFont="1" applyBorder="1" applyAlignment="1">
      <alignment/>
    </xf>
    <xf numFmtId="0" fontId="28" fillId="0" borderId="0" xfId="0" applyFont="1" applyFill="1" applyBorder="1" applyAlignment="1">
      <alignment/>
    </xf>
    <xf numFmtId="0" fontId="28" fillId="0" borderId="13" xfId="0" applyFont="1" applyBorder="1" applyAlignment="1">
      <alignment/>
    </xf>
    <xf numFmtId="0" fontId="31" fillId="0" borderId="12" xfId="0" applyFont="1" applyBorder="1" applyAlignment="1">
      <alignment/>
    </xf>
    <xf numFmtId="0" fontId="31" fillId="0" borderId="0" xfId="0" applyFont="1" applyBorder="1" applyAlignment="1">
      <alignment horizontal="left"/>
    </xf>
    <xf numFmtId="0" fontId="31" fillId="0" borderId="0" xfId="0" applyFont="1" applyBorder="1" applyAlignment="1">
      <alignment/>
    </xf>
    <xf numFmtId="0" fontId="31" fillId="0" borderId="0" xfId="0" applyFont="1" applyFill="1" applyBorder="1" applyAlignment="1">
      <alignment/>
    </xf>
    <xf numFmtId="0" fontId="31" fillId="0" borderId="13" xfId="0" applyFont="1" applyBorder="1" applyAlignment="1">
      <alignment horizontal="left"/>
    </xf>
    <xf numFmtId="0" fontId="27" fillId="0" borderId="15" xfId="0" applyFont="1" applyBorder="1" applyAlignment="1">
      <alignment/>
    </xf>
    <xf numFmtId="0" fontId="27" fillId="0" borderId="16" xfId="0" applyFont="1" applyBorder="1" applyAlignment="1">
      <alignment horizontal="left"/>
    </xf>
    <xf numFmtId="43" fontId="28" fillId="0" borderId="55" xfId="42" applyFont="1" applyBorder="1" applyAlignment="1">
      <alignment horizontal="right"/>
    </xf>
    <xf numFmtId="43" fontId="27" fillId="0" borderId="38" xfId="42" applyFont="1" applyBorder="1" applyAlignment="1">
      <alignment/>
    </xf>
    <xf numFmtId="0" fontId="28" fillId="0" borderId="20" xfId="0" applyFont="1" applyBorder="1" applyAlignment="1" quotePrefix="1">
      <alignment horizontal="center" vertical="top"/>
    </xf>
    <xf numFmtId="43" fontId="28" fillId="0" borderId="0" xfId="0" applyNumberFormat="1" applyFont="1" applyFill="1" applyBorder="1" applyAlignment="1">
      <alignment/>
    </xf>
    <xf numFmtId="43" fontId="27" fillId="0" borderId="34" xfId="42" applyFont="1" applyFill="1" applyBorder="1" applyAlignment="1">
      <alignment horizontal="right"/>
    </xf>
    <xf numFmtId="43" fontId="28" fillId="0" borderId="55" xfId="42" applyFont="1" applyBorder="1" applyAlignment="1">
      <alignment/>
    </xf>
    <xf numFmtId="43" fontId="28" fillId="0" borderId="56" xfId="42" applyFont="1" applyFill="1" applyBorder="1" applyAlignment="1">
      <alignment/>
    </xf>
    <xf numFmtId="16" fontId="27" fillId="0" borderId="20" xfId="0" applyNumberFormat="1" applyFont="1" applyFill="1" applyBorder="1" applyAlignment="1" quotePrefix="1">
      <alignment horizontal="center" vertical="center" wrapText="1"/>
    </xf>
    <xf numFmtId="16" fontId="27" fillId="24" borderId="20" xfId="0" applyNumberFormat="1" applyFont="1" applyFill="1" applyBorder="1" applyAlignment="1" quotePrefix="1">
      <alignment horizontal="center" vertical="center" wrapText="1"/>
    </xf>
    <xf numFmtId="0" fontId="28" fillId="0" borderId="22" xfId="0" applyFont="1" applyFill="1" applyBorder="1" applyAlignment="1">
      <alignment horizontal="center" vertical="center" wrapText="1"/>
    </xf>
    <xf numFmtId="0" fontId="28" fillId="24" borderId="22" xfId="0" applyFont="1" applyFill="1" applyBorder="1" applyAlignment="1">
      <alignment horizontal="center" vertical="center" wrapText="1"/>
    </xf>
    <xf numFmtId="0" fontId="28" fillId="24" borderId="57" xfId="0" applyFont="1" applyFill="1" applyBorder="1" applyAlignment="1">
      <alignment horizontal="center" vertical="center" wrapText="1"/>
    </xf>
    <xf numFmtId="0" fontId="28" fillId="24" borderId="58" xfId="0" applyFont="1" applyFill="1" applyBorder="1" applyAlignment="1">
      <alignment horizontal="center" vertical="center" wrapText="1"/>
    </xf>
    <xf numFmtId="0" fontId="28" fillId="24" borderId="56" xfId="0" applyFont="1" applyFill="1" applyBorder="1" applyAlignment="1" quotePrefix="1">
      <alignment horizontal="center" vertical="center" wrapText="1"/>
    </xf>
    <xf numFmtId="0" fontId="28" fillId="24" borderId="17" xfId="0" applyFont="1" applyFill="1" applyBorder="1" applyAlignment="1" quotePrefix="1">
      <alignment horizontal="center" vertical="center" wrapText="1"/>
    </xf>
    <xf numFmtId="0" fontId="32" fillId="0" borderId="20" xfId="57" applyFont="1" applyFill="1" applyBorder="1" applyAlignment="1" quotePrefix="1">
      <alignment horizontal="center"/>
      <protection/>
    </xf>
    <xf numFmtId="43" fontId="28" fillId="0" borderId="31" xfId="42" applyFont="1" applyFill="1" applyBorder="1" applyAlignment="1">
      <alignment horizontal="right"/>
    </xf>
    <xf numFmtId="39" fontId="28" fillId="0" borderId="0" xfId="0" applyNumberFormat="1" applyFont="1" applyFill="1" applyBorder="1" applyAlignment="1">
      <alignment/>
    </xf>
    <xf numFmtId="0" fontId="28" fillId="24" borderId="59" xfId="0" applyFont="1" applyFill="1" applyBorder="1" applyAlignment="1">
      <alignment horizontal="center" vertical="center" wrapText="1"/>
    </xf>
    <xf numFmtId="0" fontId="28" fillId="24" borderId="60" xfId="0" applyFont="1" applyFill="1" applyBorder="1" applyAlignment="1">
      <alignment horizontal="center" vertical="center" wrapText="1"/>
    </xf>
    <xf numFmtId="0" fontId="28" fillId="24" borderId="61" xfId="0" applyFont="1" applyFill="1" applyBorder="1" applyAlignment="1">
      <alignment horizontal="center" vertical="center" wrapText="1"/>
    </xf>
    <xf numFmtId="0" fontId="27" fillId="24" borderId="62" xfId="0" applyFont="1" applyFill="1" applyBorder="1" applyAlignment="1">
      <alignment horizontal="center" vertical="center" wrapText="1"/>
    </xf>
    <xf numFmtId="0" fontId="27" fillId="24" borderId="19" xfId="0" applyFont="1" applyFill="1" applyBorder="1" applyAlignment="1">
      <alignment horizontal="center" vertical="center" wrapText="1"/>
    </xf>
    <xf numFmtId="0" fontId="27" fillId="24" borderId="53" xfId="0" applyFont="1" applyFill="1" applyBorder="1" applyAlignment="1">
      <alignment horizontal="center" vertical="center" wrapText="1"/>
    </xf>
    <xf numFmtId="0" fontId="27" fillId="24" borderId="18" xfId="0" applyFont="1" applyFill="1" applyBorder="1" applyAlignment="1">
      <alignment horizontal="center" vertical="center" wrapText="1"/>
    </xf>
    <xf numFmtId="0" fontId="27" fillId="24" borderId="20" xfId="0" applyFont="1" applyFill="1" applyBorder="1" applyAlignment="1">
      <alignment horizontal="center" vertical="center" wrapText="1"/>
    </xf>
    <xf numFmtId="0" fontId="27" fillId="24" borderId="21" xfId="0" applyFont="1" applyFill="1" applyBorder="1" applyAlignment="1">
      <alignment horizontal="center" vertical="center" wrapText="1"/>
    </xf>
    <xf numFmtId="0" fontId="28" fillId="24" borderId="63" xfId="0" applyFont="1" applyFill="1" applyBorder="1" applyAlignment="1">
      <alignment horizontal="center" vertical="center" wrapText="1"/>
    </xf>
    <xf numFmtId="0" fontId="28" fillId="24" borderId="29" xfId="0" applyFont="1" applyFill="1" applyBorder="1" applyAlignment="1">
      <alignment horizontal="center" vertical="center" wrapText="1"/>
    </xf>
    <xf numFmtId="0" fontId="27" fillId="24" borderId="64" xfId="0" applyFont="1" applyFill="1" applyBorder="1" applyAlignment="1">
      <alignment horizontal="center" vertical="center" wrapText="1"/>
    </xf>
    <xf numFmtId="0" fontId="27" fillId="24" borderId="65" xfId="0" applyFont="1" applyFill="1" applyBorder="1" applyAlignment="1">
      <alignment horizontal="center" vertical="center" wrapText="1"/>
    </xf>
    <xf numFmtId="0" fontId="28" fillId="24" borderId="10" xfId="0" applyFont="1" applyFill="1" applyBorder="1" applyAlignment="1">
      <alignment horizontal="center" vertical="center" wrapText="1"/>
    </xf>
    <xf numFmtId="0" fontId="28" fillId="24" borderId="12" xfId="0" applyFont="1" applyFill="1" applyBorder="1" applyAlignment="1">
      <alignment horizontal="center" vertical="center" wrapText="1"/>
    </xf>
    <xf numFmtId="0" fontId="28" fillId="24" borderId="15" xfId="0" applyFont="1" applyFill="1" applyBorder="1" applyAlignment="1">
      <alignment horizontal="center" vertical="center" wrapText="1"/>
    </xf>
    <xf numFmtId="0" fontId="28" fillId="24" borderId="25" xfId="0" applyFont="1" applyFill="1" applyBorder="1" applyAlignment="1">
      <alignment horizontal="center" vertical="center" wrapText="1"/>
    </xf>
    <xf numFmtId="0" fontId="28" fillId="24" borderId="20" xfId="0" applyFont="1" applyFill="1" applyBorder="1" applyAlignment="1">
      <alignment horizontal="center" vertical="center" wrapText="1"/>
    </xf>
    <xf numFmtId="0" fontId="28" fillId="0" borderId="0" xfId="0" applyFont="1" applyAlignment="1">
      <alignment horizontal="right"/>
    </xf>
    <xf numFmtId="0" fontId="28" fillId="0" borderId="0" xfId="0" applyFont="1" applyBorder="1" applyAlignment="1">
      <alignment horizontal="left"/>
    </xf>
    <xf numFmtId="0" fontId="27" fillId="24" borderId="36" xfId="0" applyFont="1" applyFill="1" applyBorder="1" applyAlignment="1">
      <alignment horizontal="center" vertical="center" wrapText="1"/>
    </xf>
    <xf numFmtId="0" fontId="27" fillId="24" borderId="29" xfId="0" applyFont="1" applyFill="1" applyBorder="1" applyAlignment="1">
      <alignment horizontal="center" vertical="center"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xf>
    <xf numFmtId="0" fontId="26" fillId="0" borderId="11" xfId="0" applyFont="1" applyBorder="1" applyAlignment="1">
      <alignment horizontal="center"/>
    </xf>
    <xf numFmtId="0" fontId="26" fillId="0" borderId="66" xfId="0" applyFont="1" applyBorder="1" applyAlignment="1">
      <alignment horizontal="center"/>
    </xf>
    <xf numFmtId="0" fontId="22" fillId="0" borderId="0" xfId="0" applyFont="1" applyBorder="1" applyAlignment="1">
      <alignment horizontal="left" vertical="justify" wrapText="1"/>
    </xf>
    <xf numFmtId="0" fontId="22" fillId="0" borderId="0" xfId="0" applyFont="1" applyBorder="1" applyAlignment="1">
      <alignment horizontal="left" vertical="top" wrapText="1"/>
    </xf>
    <xf numFmtId="0" fontId="22" fillId="0" borderId="0" xfId="0" applyFont="1" applyBorder="1" applyAlignment="1">
      <alignment horizontal="left" wrapText="1"/>
    </xf>
    <xf numFmtId="0" fontId="20" fillId="0" borderId="12" xfId="0" applyFont="1" applyBorder="1" applyAlignment="1">
      <alignment horizontal="center"/>
    </xf>
    <xf numFmtId="0" fontId="20" fillId="0" borderId="0" xfId="0" applyFont="1" applyBorder="1" applyAlignment="1">
      <alignment horizontal="center"/>
    </xf>
    <xf numFmtId="0" fontId="20" fillId="0" borderId="13" xfId="0" applyFont="1" applyBorder="1" applyAlignment="1">
      <alignment horizontal="center"/>
    </xf>
    <xf numFmtId="0" fontId="22" fillId="0" borderId="0" xfId="0" applyFont="1" applyFill="1" applyBorder="1" applyAlignment="1">
      <alignment horizontal="justify" vertical="top"/>
    </xf>
    <xf numFmtId="0" fontId="22" fillId="0" borderId="0" xfId="0" applyFont="1" applyFill="1" applyBorder="1" applyAlignment="1">
      <alignment horizontal="left" vertical="top" wrapText="1" indent="1"/>
    </xf>
    <xf numFmtId="0" fontId="22" fillId="0" borderId="0" xfId="0" applyFont="1" applyBorder="1" applyAlignment="1">
      <alignment horizontal="left" vertical="top" wrapText="1" indent="2"/>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_FAR 1-A (2015-Templa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781050</xdr:colOff>
      <xdr:row>97</xdr:row>
      <xdr:rowOff>66675</xdr:rowOff>
    </xdr:from>
    <xdr:to>
      <xdr:col>14</xdr:col>
      <xdr:colOff>495300</xdr:colOff>
      <xdr:row>106</xdr:row>
      <xdr:rowOff>76200</xdr:rowOff>
    </xdr:to>
    <xdr:pic>
      <xdr:nvPicPr>
        <xdr:cNvPr id="1" name="Picture 1"/>
        <xdr:cNvPicPr preferRelativeResize="1">
          <a:picLocks noChangeAspect="1"/>
        </xdr:cNvPicPr>
      </xdr:nvPicPr>
      <xdr:blipFill>
        <a:blip r:embed="rId1"/>
        <a:stretch>
          <a:fillRect/>
        </a:stretch>
      </xdr:blipFill>
      <xdr:spPr>
        <a:xfrm>
          <a:off x="9906000" y="17611725"/>
          <a:ext cx="1819275" cy="1485900"/>
        </a:xfrm>
        <a:prstGeom prst="rect">
          <a:avLst/>
        </a:prstGeom>
        <a:noFill/>
        <a:ln w="9525" cmpd="sng">
          <a:noFill/>
        </a:ln>
      </xdr:spPr>
    </xdr:pic>
    <xdr:clientData/>
  </xdr:twoCellAnchor>
  <xdr:twoCellAnchor editAs="oneCell">
    <xdr:from>
      <xdr:col>1</xdr:col>
      <xdr:colOff>152400</xdr:colOff>
      <xdr:row>98</xdr:row>
      <xdr:rowOff>104775</xdr:rowOff>
    </xdr:from>
    <xdr:to>
      <xdr:col>2</xdr:col>
      <xdr:colOff>85725</xdr:colOff>
      <xdr:row>102</xdr:row>
      <xdr:rowOff>123825</xdr:rowOff>
    </xdr:to>
    <xdr:pic>
      <xdr:nvPicPr>
        <xdr:cNvPr id="2" name="Picture 2" descr="CRA TRANSPARENT SIGNATURE.png"/>
        <xdr:cNvPicPr preferRelativeResize="1">
          <a:picLocks noChangeAspect="1"/>
        </xdr:cNvPicPr>
      </xdr:nvPicPr>
      <xdr:blipFill>
        <a:blip r:embed="rId2"/>
        <a:stretch>
          <a:fillRect/>
        </a:stretch>
      </xdr:blipFill>
      <xdr:spPr>
        <a:xfrm>
          <a:off x="2847975" y="17821275"/>
          <a:ext cx="1038225" cy="666750"/>
        </a:xfrm>
        <a:prstGeom prst="rect">
          <a:avLst/>
        </a:prstGeom>
        <a:noFill/>
        <a:ln w="9525" cmpd="sng">
          <a:noFill/>
        </a:ln>
      </xdr:spPr>
    </xdr:pic>
    <xdr:clientData/>
  </xdr:twoCellAnchor>
  <xdr:twoCellAnchor editAs="oneCell">
    <xdr:from>
      <xdr:col>0</xdr:col>
      <xdr:colOff>57150</xdr:colOff>
      <xdr:row>98</xdr:row>
      <xdr:rowOff>57150</xdr:rowOff>
    </xdr:from>
    <xdr:to>
      <xdr:col>0</xdr:col>
      <xdr:colOff>1200150</xdr:colOff>
      <xdr:row>104</xdr:row>
      <xdr:rowOff>19050</xdr:rowOff>
    </xdr:to>
    <xdr:pic>
      <xdr:nvPicPr>
        <xdr:cNvPr id="3" name="Picture 1"/>
        <xdr:cNvPicPr preferRelativeResize="1">
          <a:picLocks noChangeAspect="1"/>
        </xdr:cNvPicPr>
      </xdr:nvPicPr>
      <xdr:blipFill>
        <a:blip r:embed="rId3"/>
        <a:stretch>
          <a:fillRect/>
        </a:stretch>
      </xdr:blipFill>
      <xdr:spPr>
        <a:xfrm>
          <a:off x="57150" y="17773650"/>
          <a:ext cx="1143000" cy="942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ESKTOP%20FOLDERS\Desktop%202\FINANCIAL%20ACCOUNTABILITY%20REPORTS\2018\DILG%20RO%20X%20-%20FAR1.A%20%202018%202nd%20Quart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8 FAR 1A"/>
    </sheetNames>
    <sheetDataSet>
      <sheetData sheetId="0">
        <row r="198">
          <cell r="V198">
            <v>4182916.7900000005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AB104"/>
  <sheetViews>
    <sheetView tabSelected="1" zoomScale="85" zoomScaleNormal="85" zoomScaleSheetLayoutView="75" workbookViewId="0" topLeftCell="A13">
      <pane xSplit="2" ySplit="4" topLeftCell="C65" activePane="bottomRight" state="frozen"/>
      <selection pane="topLeft" activeCell="A13" sqref="A13"/>
      <selection pane="topRight" activeCell="C13" sqref="C13"/>
      <selection pane="bottomLeft" activeCell="A17" sqref="A17"/>
      <selection pane="bottomRight" activeCell="J107" sqref="J107"/>
    </sheetView>
  </sheetViews>
  <sheetFormatPr defaultColWidth="9.140625" defaultRowHeight="12.75"/>
  <cols>
    <col min="1" max="1" width="40.421875" style="33" customWidth="1"/>
    <col min="2" max="2" width="16.57421875" style="222" customWidth="1"/>
    <col min="3" max="3" width="15.140625" style="33" customWidth="1"/>
    <col min="4" max="4" width="14.8515625" style="33" hidden="1" customWidth="1"/>
    <col min="5" max="5" width="17.00390625" style="33" customWidth="1"/>
    <col min="6" max="6" width="15.00390625" style="33" customWidth="1"/>
    <col min="7" max="7" width="12.421875" style="33" hidden="1" customWidth="1"/>
    <col min="8" max="8" width="0" style="33" hidden="1" customWidth="1"/>
    <col min="9" max="9" width="16.57421875" style="33" customWidth="1"/>
    <col min="10" max="10" width="16.140625" style="33" customWidth="1"/>
    <col min="11" max="11" width="16.421875" style="33" customWidth="1"/>
    <col min="12" max="12" width="15.140625" style="33" customWidth="1"/>
    <col min="13" max="13" width="17.00390625" style="33" hidden="1" customWidth="1"/>
    <col min="14" max="14" width="10.00390625" style="33" hidden="1" customWidth="1"/>
    <col min="15" max="15" width="15.8515625" style="33" customWidth="1"/>
    <col min="16" max="17" width="14.421875" style="179" customWidth="1"/>
    <col min="18" max="19" width="9.8515625" style="33" hidden="1" customWidth="1"/>
    <col min="20" max="20" width="14.28125" style="179" bestFit="1" customWidth="1"/>
    <col min="21" max="21" width="13.57421875" style="33" hidden="1" customWidth="1"/>
    <col min="22" max="22" width="15.140625" style="33" customWidth="1"/>
    <col min="23" max="23" width="11.8515625" style="33" customWidth="1"/>
    <col min="24" max="24" width="11.421875" style="33" customWidth="1"/>
    <col min="25" max="26" width="9.140625" style="33" customWidth="1"/>
    <col min="27" max="27" width="18.8515625" style="33" hidden="1" customWidth="1"/>
    <col min="28" max="16384" width="9.140625" style="33" customWidth="1"/>
  </cols>
  <sheetData>
    <row r="1" spans="21:24" ht="12.75">
      <c r="U1" s="277" t="s">
        <v>47</v>
      </c>
      <c r="V1" s="277"/>
      <c r="W1" s="277"/>
      <c r="X1" s="277"/>
    </row>
    <row r="2" spans="1:25" ht="12.75">
      <c r="A2" s="278" t="s">
        <v>53</v>
      </c>
      <c r="B2" s="278"/>
      <c r="C2" s="278"/>
      <c r="D2" s="278"/>
      <c r="E2" s="278"/>
      <c r="F2" s="278"/>
      <c r="G2" s="278"/>
      <c r="H2" s="278"/>
      <c r="I2" s="278"/>
      <c r="J2" s="278"/>
      <c r="K2" s="278"/>
      <c r="L2" s="278"/>
      <c r="M2" s="278"/>
      <c r="N2" s="278"/>
      <c r="O2" s="278"/>
      <c r="P2" s="278"/>
      <c r="Q2" s="278"/>
      <c r="R2" s="278"/>
      <c r="S2" s="278"/>
      <c r="T2" s="278"/>
      <c r="U2" s="278"/>
      <c r="V2" s="278"/>
      <c r="W2" s="278"/>
      <c r="X2" s="278"/>
      <c r="Y2" s="36"/>
    </row>
    <row r="3" spans="1:25" ht="12.75">
      <c r="A3" s="278" t="s">
        <v>154</v>
      </c>
      <c r="B3" s="278"/>
      <c r="C3" s="278"/>
      <c r="D3" s="278"/>
      <c r="E3" s="278"/>
      <c r="F3" s="278"/>
      <c r="G3" s="278"/>
      <c r="H3" s="278"/>
      <c r="I3" s="278"/>
      <c r="J3" s="278"/>
      <c r="K3" s="278"/>
      <c r="L3" s="278"/>
      <c r="M3" s="278"/>
      <c r="N3" s="278"/>
      <c r="O3" s="278"/>
      <c r="P3" s="278"/>
      <c r="Q3" s="278"/>
      <c r="R3" s="278"/>
      <c r="S3" s="278"/>
      <c r="T3" s="278"/>
      <c r="U3" s="278"/>
      <c r="V3" s="278"/>
      <c r="W3" s="278"/>
      <c r="X3" s="278"/>
      <c r="Y3" s="36"/>
    </row>
    <row r="4" spans="1:25" ht="13.5" thickBot="1">
      <c r="A4" s="131"/>
      <c r="B4" s="131"/>
      <c r="C4" s="131"/>
      <c r="D4" s="131"/>
      <c r="E4" s="131"/>
      <c r="F4" s="131"/>
      <c r="G4" s="131"/>
      <c r="H4" s="131"/>
      <c r="I4" s="131"/>
      <c r="J4" s="131"/>
      <c r="K4" s="131"/>
      <c r="L4" s="131"/>
      <c r="M4" s="131"/>
      <c r="N4" s="131"/>
      <c r="O4" s="131"/>
      <c r="P4" s="180"/>
      <c r="Q4" s="180"/>
      <c r="R4" s="131"/>
      <c r="S4" s="131"/>
      <c r="T4" s="180"/>
      <c r="U4" s="131"/>
      <c r="V4" s="132"/>
      <c r="W4" s="132"/>
      <c r="X4" s="132"/>
      <c r="Y4" s="36"/>
    </row>
    <row r="5" spans="1:25" ht="13.5" thickBot="1">
      <c r="A5" s="133" t="s">
        <v>112</v>
      </c>
      <c r="B5" s="223"/>
      <c r="C5" s="34"/>
      <c r="D5" s="35"/>
      <c r="E5" s="36"/>
      <c r="F5" s="36"/>
      <c r="G5" s="36"/>
      <c r="H5" s="36"/>
      <c r="I5" s="36"/>
      <c r="J5" s="36"/>
      <c r="K5" s="36"/>
      <c r="L5" s="36"/>
      <c r="M5" s="36"/>
      <c r="N5" s="36"/>
      <c r="O5" s="36"/>
      <c r="P5" s="181"/>
      <c r="Q5" s="181"/>
      <c r="R5" s="36"/>
      <c r="S5" s="36"/>
      <c r="T5" s="181"/>
      <c r="U5" s="221" t="s">
        <v>150</v>
      </c>
      <c r="V5" s="38" t="s">
        <v>59</v>
      </c>
      <c r="W5" s="39"/>
      <c r="X5" s="39"/>
      <c r="Y5" s="36"/>
    </row>
    <row r="6" spans="1:25" ht="13.5" thickBot="1">
      <c r="A6" s="133" t="s">
        <v>115</v>
      </c>
      <c r="B6" s="223"/>
      <c r="C6" s="34"/>
      <c r="D6" s="35"/>
      <c r="E6" s="36"/>
      <c r="F6" s="36"/>
      <c r="G6" s="36"/>
      <c r="H6" s="36"/>
      <c r="I6" s="36"/>
      <c r="J6" s="36"/>
      <c r="K6" s="36"/>
      <c r="L6" s="36"/>
      <c r="M6" s="36"/>
      <c r="N6" s="36"/>
      <c r="O6" s="36"/>
      <c r="P6" s="181"/>
      <c r="Q6" s="181"/>
      <c r="R6" s="36"/>
      <c r="S6" s="36"/>
      <c r="T6" s="181"/>
      <c r="U6" s="37"/>
      <c r="V6" s="38" t="s">
        <v>60</v>
      </c>
      <c r="W6" s="39"/>
      <c r="X6" s="39"/>
      <c r="Y6" s="36"/>
    </row>
    <row r="7" spans="1:25" ht="13.5" thickBot="1">
      <c r="A7" s="133" t="s">
        <v>113</v>
      </c>
      <c r="B7" s="223"/>
      <c r="C7" s="34"/>
      <c r="D7" s="35"/>
      <c r="E7" s="36"/>
      <c r="F7" s="36"/>
      <c r="G7" s="36"/>
      <c r="H7" s="36"/>
      <c r="I7" s="36"/>
      <c r="J7" s="36"/>
      <c r="K7" s="36"/>
      <c r="L7" s="36"/>
      <c r="M7" s="36"/>
      <c r="N7" s="36"/>
      <c r="O7" s="36"/>
      <c r="P7" s="181"/>
      <c r="Q7" s="181"/>
      <c r="R7" s="36"/>
      <c r="S7" s="36"/>
      <c r="T7" s="181"/>
      <c r="U7" s="37"/>
      <c r="V7" s="38" t="s">
        <v>55</v>
      </c>
      <c r="W7" s="39"/>
      <c r="X7" s="39"/>
      <c r="Y7" s="36"/>
    </row>
    <row r="8" spans="1:25" ht="15.75" customHeight="1">
      <c r="A8" s="42" t="s">
        <v>114</v>
      </c>
      <c r="B8" s="223"/>
      <c r="C8" s="34"/>
      <c r="D8" s="35"/>
      <c r="E8" s="36"/>
      <c r="F8" s="36"/>
      <c r="G8" s="36"/>
      <c r="H8" s="36"/>
      <c r="I8" s="36"/>
      <c r="J8" s="36"/>
      <c r="K8" s="36"/>
      <c r="L8" s="36"/>
      <c r="M8" s="36"/>
      <c r="N8" s="36"/>
      <c r="O8" s="36"/>
      <c r="P8" s="181"/>
      <c r="Q8" s="181"/>
      <c r="R8" s="36"/>
      <c r="S8" s="36"/>
      <c r="T8" s="181"/>
      <c r="U8" s="36"/>
      <c r="V8" s="40"/>
      <c r="W8" s="38"/>
      <c r="X8" s="39"/>
      <c r="Y8" s="36"/>
    </row>
    <row r="9" spans="1:25" ht="15.75" customHeight="1">
      <c r="A9" s="42" t="s">
        <v>148</v>
      </c>
      <c r="B9" s="223"/>
      <c r="C9" s="34"/>
      <c r="D9" s="35"/>
      <c r="E9" s="36"/>
      <c r="F9" s="36"/>
      <c r="G9" s="36"/>
      <c r="H9" s="36"/>
      <c r="I9" s="36"/>
      <c r="J9" s="36"/>
      <c r="K9" s="36"/>
      <c r="L9" s="36"/>
      <c r="M9" s="36"/>
      <c r="N9" s="36"/>
      <c r="O9" s="36"/>
      <c r="P9" s="181"/>
      <c r="Q9" s="181"/>
      <c r="R9" s="36"/>
      <c r="S9" s="36"/>
      <c r="T9" s="181"/>
      <c r="U9" s="36"/>
      <c r="V9" s="41"/>
      <c r="W9" s="36"/>
      <c r="Y9" s="36"/>
    </row>
    <row r="10" spans="1:25" ht="16.5" customHeight="1" thickBot="1">
      <c r="A10" s="42"/>
      <c r="B10" s="132"/>
      <c r="C10" s="38"/>
      <c r="D10" s="36"/>
      <c r="E10" s="36"/>
      <c r="F10" s="36"/>
      <c r="G10" s="36"/>
      <c r="H10" s="36"/>
      <c r="I10" s="36"/>
      <c r="J10" s="36"/>
      <c r="K10" s="36"/>
      <c r="L10" s="36"/>
      <c r="M10" s="36"/>
      <c r="N10" s="36"/>
      <c r="O10" s="36"/>
      <c r="P10" s="181"/>
      <c r="Q10" s="181"/>
      <c r="R10" s="36"/>
      <c r="S10" s="36"/>
      <c r="T10" s="181"/>
      <c r="U10" s="36"/>
      <c r="V10" s="36"/>
      <c r="W10" s="36"/>
      <c r="X10" s="36"/>
      <c r="Y10" s="36"/>
    </row>
    <row r="11" spans="1:27" s="135" customFormat="1" ht="21" customHeight="1">
      <c r="A11" s="272" t="s">
        <v>50</v>
      </c>
      <c r="B11" s="275" t="s">
        <v>20</v>
      </c>
      <c r="C11" s="259" t="s">
        <v>92</v>
      </c>
      <c r="D11" s="259"/>
      <c r="E11" s="260"/>
      <c r="F11" s="261" t="s">
        <v>6</v>
      </c>
      <c r="G11" s="259"/>
      <c r="H11" s="259"/>
      <c r="I11" s="259"/>
      <c r="J11" s="260"/>
      <c r="K11" s="261" t="s">
        <v>8</v>
      </c>
      <c r="L11" s="259"/>
      <c r="M11" s="259"/>
      <c r="N11" s="259"/>
      <c r="O11" s="260"/>
      <c r="P11" s="261" t="s">
        <v>18</v>
      </c>
      <c r="Q11" s="259"/>
      <c r="R11" s="259"/>
      <c r="S11" s="259"/>
      <c r="T11" s="259"/>
      <c r="U11" s="261" t="s">
        <v>19</v>
      </c>
      <c r="V11" s="259"/>
      <c r="W11" s="259"/>
      <c r="X11" s="268"/>
      <c r="Y11" s="134"/>
      <c r="AA11" s="136"/>
    </row>
    <row r="12" spans="1:27" s="135" customFormat="1" ht="24.75" customHeight="1">
      <c r="A12" s="273"/>
      <c r="B12" s="276"/>
      <c r="C12" s="262" t="s">
        <v>22</v>
      </c>
      <c r="D12" s="265" t="s">
        <v>87</v>
      </c>
      <c r="E12" s="265" t="s">
        <v>24</v>
      </c>
      <c r="F12" s="265" t="s">
        <v>25</v>
      </c>
      <c r="G12" s="265" t="s">
        <v>65</v>
      </c>
      <c r="H12" s="265" t="s">
        <v>26</v>
      </c>
      <c r="I12" s="265" t="s">
        <v>27</v>
      </c>
      <c r="J12" s="43"/>
      <c r="K12" s="43"/>
      <c r="L12" s="43"/>
      <c r="M12" s="43"/>
      <c r="N12" s="43"/>
      <c r="O12" s="44"/>
      <c r="P12" s="182"/>
      <c r="Q12" s="182"/>
      <c r="R12" s="43"/>
      <c r="S12" s="43"/>
      <c r="T12" s="205"/>
      <c r="U12" s="265" t="s">
        <v>28</v>
      </c>
      <c r="V12" s="265" t="s">
        <v>29</v>
      </c>
      <c r="W12" s="270" t="s">
        <v>93</v>
      </c>
      <c r="X12" s="271"/>
      <c r="Y12" s="134"/>
      <c r="AA12" s="137"/>
    </row>
    <row r="13" spans="1:27" s="139" customFormat="1" ht="19.5" customHeight="1">
      <c r="A13" s="273"/>
      <c r="B13" s="276"/>
      <c r="C13" s="263"/>
      <c r="D13" s="266"/>
      <c r="E13" s="266"/>
      <c r="F13" s="266"/>
      <c r="G13" s="266"/>
      <c r="H13" s="266"/>
      <c r="I13" s="266"/>
      <c r="J13" s="45" t="s">
        <v>5</v>
      </c>
      <c r="K13" s="45" t="s">
        <v>9</v>
      </c>
      <c r="L13" s="45" t="s">
        <v>12</v>
      </c>
      <c r="M13" s="45" t="s">
        <v>14</v>
      </c>
      <c r="N13" s="45" t="s">
        <v>16</v>
      </c>
      <c r="O13" s="44"/>
      <c r="P13" s="183" t="s">
        <v>9</v>
      </c>
      <c r="Q13" s="183" t="s">
        <v>12</v>
      </c>
      <c r="R13" s="45" t="s">
        <v>14</v>
      </c>
      <c r="S13" s="45" t="s">
        <v>16</v>
      </c>
      <c r="T13" s="205" t="s">
        <v>7</v>
      </c>
      <c r="U13" s="266"/>
      <c r="V13" s="266"/>
      <c r="W13" s="265" t="s">
        <v>64</v>
      </c>
      <c r="X13" s="279" t="s">
        <v>54</v>
      </c>
      <c r="Y13" s="138"/>
      <c r="AA13" s="269"/>
    </row>
    <row r="14" spans="1:27" s="139" customFormat="1" ht="10.5" customHeight="1">
      <c r="A14" s="273"/>
      <c r="B14" s="276"/>
      <c r="C14" s="263"/>
      <c r="D14" s="266"/>
      <c r="E14" s="266"/>
      <c r="F14" s="266"/>
      <c r="G14" s="266"/>
      <c r="H14" s="266"/>
      <c r="I14" s="266"/>
      <c r="J14" s="45" t="s">
        <v>7</v>
      </c>
      <c r="K14" s="45" t="s">
        <v>10</v>
      </c>
      <c r="L14" s="45" t="s">
        <v>10</v>
      </c>
      <c r="M14" s="45" t="s">
        <v>10</v>
      </c>
      <c r="N14" s="45" t="s">
        <v>10</v>
      </c>
      <c r="O14" s="44" t="s">
        <v>7</v>
      </c>
      <c r="P14" s="183" t="s">
        <v>10</v>
      </c>
      <c r="Q14" s="183" t="s">
        <v>10</v>
      </c>
      <c r="R14" s="45" t="s">
        <v>10</v>
      </c>
      <c r="S14" s="45" t="s">
        <v>10</v>
      </c>
      <c r="T14" s="205"/>
      <c r="U14" s="266"/>
      <c r="V14" s="266"/>
      <c r="W14" s="266"/>
      <c r="X14" s="280"/>
      <c r="Y14" s="138"/>
      <c r="AA14" s="269"/>
    </row>
    <row r="15" spans="1:27" s="139" customFormat="1" ht="10.5" customHeight="1" thickBot="1">
      <c r="A15" s="274"/>
      <c r="B15" s="276"/>
      <c r="C15" s="264"/>
      <c r="D15" s="267"/>
      <c r="E15" s="267"/>
      <c r="F15" s="267"/>
      <c r="G15" s="267"/>
      <c r="H15" s="267"/>
      <c r="I15" s="267"/>
      <c r="J15" s="46" t="s">
        <v>6</v>
      </c>
      <c r="K15" s="47" t="s">
        <v>11</v>
      </c>
      <c r="L15" s="47" t="s">
        <v>13</v>
      </c>
      <c r="M15" s="47" t="s">
        <v>15</v>
      </c>
      <c r="N15" s="47" t="s">
        <v>17</v>
      </c>
      <c r="O15" s="46"/>
      <c r="P15" s="248" t="s">
        <v>11</v>
      </c>
      <c r="Q15" s="248" t="s">
        <v>13</v>
      </c>
      <c r="R15" s="249" t="s">
        <v>15</v>
      </c>
      <c r="S15" s="249" t="s">
        <v>17</v>
      </c>
      <c r="T15" s="205"/>
      <c r="U15" s="266"/>
      <c r="V15" s="266"/>
      <c r="W15" s="266"/>
      <c r="X15" s="280"/>
      <c r="Y15" s="138"/>
      <c r="AA15" s="269"/>
    </row>
    <row r="16" spans="1:27" s="143" customFormat="1" ht="20.25" customHeight="1" thickBot="1">
      <c r="A16" s="48">
        <v>1</v>
      </c>
      <c r="B16" s="49" t="s">
        <v>21</v>
      </c>
      <c r="C16" s="50" t="s">
        <v>23</v>
      </c>
      <c r="D16" s="51">
        <v>4</v>
      </c>
      <c r="E16" s="51" t="s">
        <v>82</v>
      </c>
      <c r="F16" s="141">
        <v>6</v>
      </c>
      <c r="G16" s="141" t="s">
        <v>66</v>
      </c>
      <c r="H16" s="141">
        <v>8</v>
      </c>
      <c r="I16" s="141">
        <v>9</v>
      </c>
      <c r="J16" s="140" t="s">
        <v>81</v>
      </c>
      <c r="K16" s="140">
        <v>11</v>
      </c>
      <c r="L16" s="140">
        <v>12</v>
      </c>
      <c r="M16" s="140">
        <v>13</v>
      </c>
      <c r="N16" s="140">
        <v>14</v>
      </c>
      <c r="O16" s="140" t="s">
        <v>67</v>
      </c>
      <c r="P16" s="250">
        <v>16</v>
      </c>
      <c r="Q16" s="250">
        <v>17</v>
      </c>
      <c r="R16" s="251">
        <v>18</v>
      </c>
      <c r="S16" s="251">
        <v>19</v>
      </c>
      <c r="T16" s="250" t="s">
        <v>68</v>
      </c>
      <c r="U16" s="252" t="s">
        <v>83</v>
      </c>
      <c r="V16" s="253" t="s">
        <v>69</v>
      </c>
      <c r="W16" s="254" t="s">
        <v>51</v>
      </c>
      <c r="X16" s="255" t="s">
        <v>70</v>
      </c>
      <c r="Y16" s="142"/>
      <c r="AA16" s="144">
        <v>8</v>
      </c>
    </row>
    <row r="17" spans="1:27" ht="12.75">
      <c r="A17" s="145" t="s">
        <v>105</v>
      </c>
      <c r="B17" s="52" t="s">
        <v>63</v>
      </c>
      <c r="C17" s="53"/>
      <c r="D17" s="54"/>
      <c r="E17" s="54"/>
      <c r="F17" s="54"/>
      <c r="G17" s="54"/>
      <c r="H17" s="54"/>
      <c r="I17" s="54"/>
      <c r="J17" s="54"/>
      <c r="K17" s="54"/>
      <c r="L17" s="54"/>
      <c r="M17" s="54"/>
      <c r="N17" s="54"/>
      <c r="O17" s="54"/>
      <c r="P17" s="184"/>
      <c r="Q17" s="184"/>
      <c r="R17" s="54"/>
      <c r="S17" s="54"/>
      <c r="T17" s="206"/>
      <c r="U17" s="55"/>
      <c r="V17" s="55"/>
      <c r="W17" s="55"/>
      <c r="X17" s="56"/>
      <c r="Y17" s="36"/>
      <c r="AA17" s="57"/>
    </row>
    <row r="18" spans="1:27" ht="12.75">
      <c r="A18" s="146" t="s">
        <v>106</v>
      </c>
      <c r="B18" s="147"/>
      <c r="C18" s="58"/>
      <c r="D18" s="59"/>
      <c r="E18" s="59"/>
      <c r="F18" s="59"/>
      <c r="G18" s="59"/>
      <c r="H18" s="59"/>
      <c r="I18" s="59"/>
      <c r="J18" s="59"/>
      <c r="K18" s="59"/>
      <c r="L18" s="59"/>
      <c r="M18" s="59"/>
      <c r="N18" s="59"/>
      <c r="O18" s="59"/>
      <c r="P18" s="185"/>
      <c r="Q18" s="185"/>
      <c r="R18" s="59"/>
      <c r="S18" s="59"/>
      <c r="T18" s="207"/>
      <c r="U18" s="60"/>
      <c r="V18" s="60"/>
      <c r="W18" s="60"/>
      <c r="X18" s="61"/>
      <c r="Y18" s="36"/>
      <c r="AA18" s="57"/>
    </row>
    <row r="19" spans="1:27" s="39" customFormat="1" ht="9.75" customHeight="1">
      <c r="A19" s="62"/>
      <c r="B19" s="63"/>
      <c r="C19" s="58"/>
      <c r="D19" s="59"/>
      <c r="E19" s="59"/>
      <c r="F19" s="59"/>
      <c r="G19" s="59"/>
      <c r="H19" s="59"/>
      <c r="I19" s="59"/>
      <c r="J19" s="64"/>
      <c r="K19" s="64"/>
      <c r="L19" s="64"/>
      <c r="M19" s="64"/>
      <c r="N19" s="64"/>
      <c r="O19" s="64"/>
      <c r="P19" s="186"/>
      <c r="Q19" s="186"/>
      <c r="R19" s="64"/>
      <c r="S19" s="64"/>
      <c r="T19" s="208"/>
      <c r="U19" s="65"/>
      <c r="V19" s="65"/>
      <c r="W19" s="65"/>
      <c r="X19" s="66"/>
      <c r="Y19" s="38"/>
      <c r="AA19" s="67"/>
    </row>
    <row r="20" spans="1:27" s="39" customFormat="1" ht="13.5" customHeight="1">
      <c r="A20" s="148" t="s">
        <v>125</v>
      </c>
      <c r="B20" s="68"/>
      <c r="C20" s="69"/>
      <c r="D20" s="70"/>
      <c r="E20" s="70"/>
      <c r="F20" s="70"/>
      <c r="G20" s="70"/>
      <c r="H20" s="70"/>
      <c r="I20" s="70"/>
      <c r="J20" s="71"/>
      <c r="K20" s="71"/>
      <c r="L20" s="71"/>
      <c r="M20" s="71"/>
      <c r="N20" s="71"/>
      <c r="O20" s="71"/>
      <c r="P20" s="187"/>
      <c r="Q20" s="187"/>
      <c r="R20" s="71"/>
      <c r="S20" s="71"/>
      <c r="T20" s="209"/>
      <c r="U20" s="72"/>
      <c r="V20" s="72"/>
      <c r="W20" s="72"/>
      <c r="X20" s="73"/>
      <c r="Y20" s="38"/>
      <c r="AA20" s="67"/>
    </row>
    <row r="21" spans="1:27" s="39" customFormat="1" ht="15.75" customHeight="1">
      <c r="A21" s="74" t="s">
        <v>126</v>
      </c>
      <c r="B21" s="75" t="s">
        <v>127</v>
      </c>
      <c r="C21" s="76"/>
      <c r="D21" s="77"/>
      <c r="E21" s="77"/>
      <c r="F21" s="77"/>
      <c r="G21" s="77"/>
      <c r="H21" s="77"/>
      <c r="I21" s="77"/>
      <c r="J21" s="77"/>
      <c r="K21" s="77"/>
      <c r="L21" s="77"/>
      <c r="M21" s="77"/>
      <c r="N21" s="77"/>
      <c r="O21" s="77"/>
      <c r="P21" s="188"/>
      <c r="Q21" s="188"/>
      <c r="R21" s="77"/>
      <c r="S21" s="77"/>
      <c r="T21" s="210"/>
      <c r="U21" s="78"/>
      <c r="V21" s="78"/>
      <c r="W21" s="78"/>
      <c r="X21" s="173"/>
      <c r="Y21" s="38"/>
      <c r="AA21" s="67"/>
    </row>
    <row r="22" spans="1:27" s="39" customFormat="1" ht="12.75">
      <c r="A22" s="80" t="s">
        <v>116</v>
      </c>
      <c r="B22" s="81" t="s">
        <v>124</v>
      </c>
      <c r="C22" s="82">
        <f>C23+C24</f>
        <v>170484000</v>
      </c>
      <c r="D22" s="82">
        <f>D23+D24+D26</f>
        <v>0</v>
      </c>
      <c r="E22" s="82">
        <f>E23+E24</f>
        <v>170484000</v>
      </c>
      <c r="F22" s="82">
        <f>F23+F24</f>
        <v>170484000</v>
      </c>
      <c r="G22" s="83"/>
      <c r="H22" s="83"/>
      <c r="I22" s="83"/>
      <c r="J22" s="82">
        <f>J23+J24</f>
        <v>170484000</v>
      </c>
      <c r="K22" s="82">
        <f>K23+K24</f>
        <v>40121724.61</v>
      </c>
      <c r="L22" s="82">
        <f aca="true" t="shared" si="0" ref="L22:Q22">L23+L24+L26</f>
        <v>53048206.49</v>
      </c>
      <c r="M22" s="82">
        <f t="shared" si="0"/>
        <v>0</v>
      </c>
      <c r="N22" s="82">
        <f t="shared" si="0"/>
        <v>0</v>
      </c>
      <c r="O22" s="82">
        <f t="shared" si="0"/>
        <v>93218927.47000001</v>
      </c>
      <c r="P22" s="82">
        <f t="shared" si="0"/>
        <v>39897207.589999996</v>
      </c>
      <c r="Q22" s="189">
        <f t="shared" si="0"/>
        <v>53225163.269999996</v>
      </c>
      <c r="R22" s="84">
        <f>R23+R24</f>
        <v>0</v>
      </c>
      <c r="S22" s="84">
        <f>S23+S24</f>
        <v>0</v>
      </c>
      <c r="T22" s="189">
        <f>T23+T24+T26</f>
        <v>93122370.86</v>
      </c>
      <c r="U22" s="189">
        <f>U23+U24+U26</f>
        <v>0</v>
      </c>
      <c r="V22" s="189">
        <f>V23+V24+V26</f>
        <v>77812072.52999999</v>
      </c>
      <c r="W22" s="189">
        <f>W23+W24+W26</f>
        <v>1920</v>
      </c>
      <c r="X22" s="245">
        <f>X23+X24+X26</f>
        <v>94636.61</v>
      </c>
      <c r="Y22" s="38"/>
      <c r="AA22" s="67"/>
    </row>
    <row r="23" spans="1:27" s="39" customFormat="1" ht="12.75">
      <c r="A23" s="85" t="s">
        <v>0</v>
      </c>
      <c r="B23" s="86"/>
      <c r="C23" s="87">
        <v>144251000</v>
      </c>
      <c r="D23" s="88">
        <v>0</v>
      </c>
      <c r="E23" s="88">
        <f>D23+C23</f>
        <v>144251000</v>
      </c>
      <c r="F23" s="64">
        <f>E23</f>
        <v>144251000</v>
      </c>
      <c r="G23" s="88"/>
      <c r="H23" s="88"/>
      <c r="I23" s="88"/>
      <c r="J23" s="88">
        <f>I23+F23</f>
        <v>144251000</v>
      </c>
      <c r="K23" s="88">
        <v>36386275.92</v>
      </c>
      <c r="L23" s="98">
        <v>46382657.78</v>
      </c>
      <c r="M23" s="89"/>
      <c r="N23" s="89"/>
      <c r="O23" s="88">
        <f>N23+M23+L23+K23</f>
        <v>82768933.7</v>
      </c>
      <c r="P23" s="190">
        <v>36228067.37</v>
      </c>
      <c r="Q23" s="190">
        <v>46449059.51</v>
      </c>
      <c r="R23" s="88"/>
      <c r="S23" s="88"/>
      <c r="T23" s="211">
        <f>SUM(P23:S23)</f>
        <v>82677126.88</v>
      </c>
      <c r="U23" s="65">
        <f>+E23-J23</f>
        <v>0</v>
      </c>
      <c r="V23" s="65">
        <f>J23-O23</f>
        <v>61482066.3</v>
      </c>
      <c r="W23" s="65">
        <v>0</v>
      </c>
      <c r="X23" s="66">
        <v>91806.82</v>
      </c>
      <c r="Y23" s="38"/>
      <c r="AA23" s="67"/>
    </row>
    <row r="24" spans="1:27" s="39" customFormat="1" ht="12.75">
      <c r="A24" s="85" t="s">
        <v>4</v>
      </c>
      <c r="B24" s="224"/>
      <c r="C24" s="90">
        <v>26233000</v>
      </c>
      <c r="D24" s="64">
        <v>0</v>
      </c>
      <c r="E24" s="88">
        <f>D24+C24</f>
        <v>26233000</v>
      </c>
      <c r="F24" s="64">
        <f>E24</f>
        <v>26233000</v>
      </c>
      <c r="G24" s="88"/>
      <c r="H24" s="88"/>
      <c r="I24" s="88"/>
      <c r="J24" s="88">
        <f>I24+F24</f>
        <v>26233000</v>
      </c>
      <c r="K24" s="88">
        <v>3735448.69</v>
      </c>
      <c r="L24" s="64">
        <v>6441822.46</v>
      </c>
      <c r="M24" s="77"/>
      <c r="N24" s="77"/>
      <c r="O24" s="88">
        <f>N24+M24+L24+K24</f>
        <v>10177271.15</v>
      </c>
      <c r="P24" s="190">
        <v>3620143.85</v>
      </c>
      <c r="Q24" s="190">
        <v>6552377.51</v>
      </c>
      <c r="R24" s="88"/>
      <c r="S24" s="88"/>
      <c r="T24" s="211">
        <f>SUM(P24:S24)</f>
        <v>10172521.36</v>
      </c>
      <c r="U24" s="65">
        <f>+E24-J24</f>
        <v>0</v>
      </c>
      <c r="V24" s="65">
        <f>J24-O24</f>
        <v>16055728.85</v>
      </c>
      <c r="W24" s="65">
        <v>1920</v>
      </c>
      <c r="X24" s="66">
        <v>2829.79</v>
      </c>
      <c r="Y24" s="38"/>
      <c r="AA24" s="67"/>
    </row>
    <row r="25" spans="1:27" s="39" customFormat="1" ht="12.75">
      <c r="A25" s="85"/>
      <c r="B25" s="224"/>
      <c r="C25" s="90"/>
      <c r="D25" s="64"/>
      <c r="E25" s="88"/>
      <c r="F25" s="64"/>
      <c r="G25" s="88"/>
      <c r="H25" s="88"/>
      <c r="I25" s="88"/>
      <c r="J25" s="88"/>
      <c r="K25" s="88"/>
      <c r="L25" s="64"/>
      <c r="M25" s="77"/>
      <c r="N25" s="77"/>
      <c r="O25" s="88"/>
      <c r="P25" s="190"/>
      <c r="Q25" s="190"/>
      <c r="R25" s="88"/>
      <c r="S25" s="88"/>
      <c r="T25" s="211">
        <f>SUM(P25:S25)</f>
        <v>0</v>
      </c>
      <c r="U25" s="65">
        <f>+E25-J25</f>
        <v>0</v>
      </c>
      <c r="V25" s="65"/>
      <c r="W25" s="65"/>
      <c r="X25" s="66"/>
      <c r="Y25" s="38"/>
      <c r="AA25" s="67"/>
    </row>
    <row r="26" spans="1:27" s="39" customFormat="1" ht="12.75">
      <c r="A26" s="91" t="s">
        <v>128</v>
      </c>
      <c r="B26" s="225" t="s">
        <v>123</v>
      </c>
      <c r="C26" s="71">
        <f>C27</f>
        <v>547000</v>
      </c>
      <c r="D26" s="71">
        <f>D27</f>
        <v>0</v>
      </c>
      <c r="E26" s="71">
        <f>E27</f>
        <v>547000</v>
      </c>
      <c r="F26" s="71">
        <f>F27</f>
        <v>547000</v>
      </c>
      <c r="G26" s="83"/>
      <c r="H26" s="83"/>
      <c r="I26" s="83"/>
      <c r="J26" s="83">
        <f>I26+F26</f>
        <v>547000</v>
      </c>
      <c r="K26" s="83">
        <f>K27</f>
        <v>48996.37</v>
      </c>
      <c r="L26" s="83">
        <f>L27</f>
        <v>223726.25</v>
      </c>
      <c r="M26" s="83">
        <f>M27</f>
        <v>0</v>
      </c>
      <c r="N26" s="83">
        <f>N27</f>
        <v>0</v>
      </c>
      <c r="O26" s="83">
        <f>O27</f>
        <v>272722.62</v>
      </c>
      <c r="P26" s="191">
        <f>+P27</f>
        <v>48996.37</v>
      </c>
      <c r="Q26" s="191">
        <f>Q27</f>
        <v>223726.25</v>
      </c>
      <c r="R26" s="83">
        <f>R27</f>
        <v>0</v>
      </c>
      <c r="S26" s="83">
        <f>S27</f>
        <v>0</v>
      </c>
      <c r="T26" s="191">
        <f>T27</f>
        <v>272722.62</v>
      </c>
      <c r="U26" s="72"/>
      <c r="V26" s="83">
        <f>V27</f>
        <v>274277.38</v>
      </c>
      <c r="W26" s="83">
        <f>W27</f>
        <v>0</v>
      </c>
      <c r="X26" s="174">
        <f>X27</f>
        <v>0</v>
      </c>
      <c r="Y26" s="38"/>
      <c r="AA26" s="67"/>
    </row>
    <row r="27" spans="1:27" s="39" customFormat="1" ht="12.75">
      <c r="A27" s="85" t="s">
        <v>4</v>
      </c>
      <c r="B27" s="224"/>
      <c r="C27" s="90">
        <v>547000</v>
      </c>
      <c r="D27" s="64"/>
      <c r="E27" s="88">
        <f>+D27+C27</f>
        <v>547000</v>
      </c>
      <c r="F27" s="64">
        <f>E27</f>
        <v>547000</v>
      </c>
      <c r="G27" s="88"/>
      <c r="H27" s="88"/>
      <c r="I27" s="88"/>
      <c r="J27" s="88">
        <f>F27</f>
        <v>547000</v>
      </c>
      <c r="K27" s="88">
        <v>48996.37</v>
      </c>
      <c r="L27" s="64">
        <v>223726.25</v>
      </c>
      <c r="M27" s="77"/>
      <c r="N27" s="77"/>
      <c r="O27" s="88">
        <f>SUM(K27:N27)</f>
        <v>272722.62</v>
      </c>
      <c r="P27" s="190">
        <v>48996.37</v>
      </c>
      <c r="Q27" s="190">
        <v>223726.25</v>
      </c>
      <c r="R27" s="88"/>
      <c r="S27" s="88"/>
      <c r="T27" s="211">
        <f>SUM(P27:S27)</f>
        <v>272722.62</v>
      </c>
      <c r="U27" s="65">
        <f>+E27-J27</f>
        <v>0</v>
      </c>
      <c r="V27" s="65">
        <f>J27-O27</f>
        <v>274277.38</v>
      </c>
      <c r="W27" s="65">
        <f>+O27-T27</f>
        <v>0</v>
      </c>
      <c r="X27" s="66"/>
      <c r="Y27" s="38"/>
      <c r="AA27" s="67"/>
    </row>
    <row r="28" spans="1:27" s="39" customFormat="1" ht="12.75">
      <c r="A28" s="85"/>
      <c r="B28" s="63"/>
      <c r="C28" s="90"/>
      <c r="D28" s="87"/>
      <c r="E28" s="87"/>
      <c r="F28" s="90"/>
      <c r="G28" s="64"/>
      <c r="H28" s="64"/>
      <c r="I28" s="64"/>
      <c r="J28" s="88"/>
      <c r="K28" s="64"/>
      <c r="L28" s="64"/>
      <c r="M28" s="77"/>
      <c r="N28" s="77"/>
      <c r="O28" s="88"/>
      <c r="P28" s="186"/>
      <c r="Q28" s="186"/>
      <c r="R28" s="64"/>
      <c r="S28" s="64"/>
      <c r="T28" s="208"/>
      <c r="U28" s="65"/>
      <c r="V28" s="65"/>
      <c r="W28" s="65"/>
      <c r="X28" s="66"/>
      <c r="Y28" s="38"/>
      <c r="AA28" s="67"/>
    </row>
    <row r="29" spans="1:27" s="39" customFormat="1" ht="15.75" customHeight="1" thickBot="1">
      <c r="A29" s="149" t="s">
        <v>118</v>
      </c>
      <c r="B29" s="226"/>
      <c r="C29" s="150">
        <f>C26+C22</f>
        <v>171031000</v>
      </c>
      <c r="D29" s="150">
        <f>D26+D22</f>
        <v>0</v>
      </c>
      <c r="E29" s="150">
        <f>E26+E22</f>
        <v>171031000</v>
      </c>
      <c r="F29" s="150">
        <f>F26+F22</f>
        <v>171031000</v>
      </c>
      <c r="G29" s="151"/>
      <c r="H29" s="151"/>
      <c r="I29" s="151"/>
      <c r="J29" s="152">
        <f>J26+J22</f>
        <v>171031000</v>
      </c>
      <c r="K29" s="152">
        <f>K26+K22</f>
        <v>40170720.98</v>
      </c>
      <c r="L29" s="152">
        <f>L22</f>
        <v>53048206.49</v>
      </c>
      <c r="M29" s="152">
        <f>M22</f>
        <v>0</v>
      </c>
      <c r="N29" s="152">
        <f>N22</f>
        <v>0</v>
      </c>
      <c r="O29" s="152">
        <f aca="true" t="shared" si="1" ref="O29:X29">O22</f>
        <v>93218927.47000001</v>
      </c>
      <c r="P29" s="152">
        <f t="shared" si="1"/>
        <v>39897207.589999996</v>
      </c>
      <c r="Q29" s="192">
        <f t="shared" si="1"/>
        <v>53225163.269999996</v>
      </c>
      <c r="R29" s="152">
        <f t="shared" si="1"/>
        <v>0</v>
      </c>
      <c r="S29" s="152">
        <f t="shared" si="1"/>
        <v>0</v>
      </c>
      <c r="T29" s="152">
        <f t="shared" si="1"/>
        <v>93122370.86</v>
      </c>
      <c r="U29" s="152">
        <f t="shared" si="1"/>
        <v>0</v>
      </c>
      <c r="V29" s="152">
        <f t="shared" si="1"/>
        <v>77812072.52999999</v>
      </c>
      <c r="W29" s="152">
        <f t="shared" si="1"/>
        <v>1920</v>
      </c>
      <c r="X29" s="175">
        <f t="shared" si="1"/>
        <v>94636.61</v>
      </c>
      <c r="Y29" s="38"/>
      <c r="AA29" s="67"/>
    </row>
    <row r="30" spans="1:27" s="39" customFormat="1" ht="9.75" customHeight="1" thickTop="1">
      <c r="A30" s="92"/>
      <c r="B30" s="227"/>
      <c r="C30" s="58"/>
      <c r="D30" s="59"/>
      <c r="E30" s="59"/>
      <c r="F30" s="59"/>
      <c r="G30" s="59"/>
      <c r="H30" s="59"/>
      <c r="I30" s="59"/>
      <c r="J30" s="64"/>
      <c r="K30" s="64"/>
      <c r="L30" s="64"/>
      <c r="M30" s="64"/>
      <c r="N30" s="64"/>
      <c r="O30" s="64"/>
      <c r="P30" s="186"/>
      <c r="Q30" s="186"/>
      <c r="R30" s="64"/>
      <c r="S30" s="64"/>
      <c r="T30" s="208"/>
      <c r="U30" s="65"/>
      <c r="V30" s="65"/>
      <c r="W30" s="65"/>
      <c r="X30" s="66"/>
      <c r="Y30" s="38"/>
      <c r="AA30" s="67"/>
    </row>
    <row r="31" spans="1:27" s="39" customFormat="1" ht="15" customHeight="1">
      <c r="A31" s="85"/>
      <c r="B31" s="63"/>
      <c r="C31" s="58"/>
      <c r="D31" s="59"/>
      <c r="E31" s="59"/>
      <c r="F31" s="59"/>
      <c r="G31" s="59"/>
      <c r="H31" s="59"/>
      <c r="I31" s="59"/>
      <c r="J31" s="64"/>
      <c r="K31" s="64"/>
      <c r="L31" s="64"/>
      <c r="M31" s="64"/>
      <c r="N31" s="64"/>
      <c r="O31" s="64"/>
      <c r="P31" s="186"/>
      <c r="Q31" s="186"/>
      <c r="R31" s="64"/>
      <c r="S31" s="64"/>
      <c r="T31" s="208"/>
      <c r="U31" s="65"/>
      <c r="V31" s="65"/>
      <c r="W31" s="65"/>
      <c r="X31" s="66"/>
      <c r="Y31" s="38"/>
      <c r="AA31" s="67"/>
    </row>
    <row r="32" spans="1:27" s="39" customFormat="1" ht="15" customHeight="1">
      <c r="A32" s="74" t="s">
        <v>134</v>
      </c>
      <c r="B32" s="97"/>
      <c r="C32" s="58"/>
      <c r="D32" s="59"/>
      <c r="E32" s="59"/>
      <c r="F32" s="59"/>
      <c r="G32" s="59"/>
      <c r="H32" s="59"/>
      <c r="I32" s="59"/>
      <c r="J32" s="64"/>
      <c r="K32" s="64"/>
      <c r="L32" s="64"/>
      <c r="M32" s="64"/>
      <c r="N32" s="64"/>
      <c r="O32" s="64"/>
      <c r="P32" s="186"/>
      <c r="Q32" s="186"/>
      <c r="R32" s="64"/>
      <c r="S32" s="64"/>
      <c r="T32" s="208"/>
      <c r="U32" s="65"/>
      <c r="V32" s="65"/>
      <c r="W32" s="65"/>
      <c r="X32" s="66"/>
      <c r="Y32" s="38"/>
      <c r="AA32" s="67"/>
    </row>
    <row r="33" spans="1:27" s="39" customFormat="1" ht="15" customHeight="1">
      <c r="A33" s="74" t="s">
        <v>119</v>
      </c>
      <c r="B33" s="93" t="s">
        <v>129</v>
      </c>
      <c r="C33" s="94"/>
      <c r="D33" s="94">
        <v>0</v>
      </c>
      <c r="E33" s="94"/>
      <c r="F33" s="94"/>
      <c r="G33" s="94"/>
      <c r="H33" s="94"/>
      <c r="I33" s="94">
        <f aca="true" t="shared" si="2" ref="I33:T33">I34</f>
        <v>180000</v>
      </c>
      <c r="J33" s="94">
        <f t="shared" si="2"/>
        <v>180000</v>
      </c>
      <c r="K33" s="94">
        <f t="shared" si="2"/>
        <v>58764.38</v>
      </c>
      <c r="L33" s="94">
        <f t="shared" si="2"/>
        <v>118436.96</v>
      </c>
      <c r="M33" s="94">
        <f t="shared" si="2"/>
        <v>0</v>
      </c>
      <c r="N33" s="94">
        <f t="shared" si="2"/>
        <v>0</v>
      </c>
      <c r="O33" s="94">
        <f t="shared" si="2"/>
        <v>177201.34</v>
      </c>
      <c r="P33" s="193">
        <f t="shared" si="2"/>
        <v>58764.38</v>
      </c>
      <c r="Q33" s="193">
        <f t="shared" si="2"/>
        <v>118436.96</v>
      </c>
      <c r="R33" s="94">
        <f t="shared" si="2"/>
        <v>0</v>
      </c>
      <c r="S33" s="94">
        <f t="shared" si="2"/>
        <v>0</v>
      </c>
      <c r="T33" s="193">
        <f t="shared" si="2"/>
        <v>177201.34</v>
      </c>
      <c r="U33" s="94"/>
      <c r="V33" s="94">
        <f>V34</f>
        <v>2798.6600000000035</v>
      </c>
      <c r="W33" s="94">
        <f>W34</f>
        <v>0</v>
      </c>
      <c r="X33" s="95">
        <f>X34</f>
        <v>0</v>
      </c>
      <c r="Y33" s="38"/>
      <c r="AA33" s="67"/>
    </row>
    <row r="34" spans="1:27" s="39" customFormat="1" ht="15" customHeight="1">
      <c r="A34" s="96" t="s">
        <v>4</v>
      </c>
      <c r="B34" s="97"/>
      <c r="C34" s="98"/>
      <c r="D34" s="98"/>
      <c r="E34" s="98"/>
      <c r="F34" s="98"/>
      <c r="G34" s="98"/>
      <c r="H34" s="98"/>
      <c r="I34" s="98">
        <v>180000</v>
      </c>
      <c r="J34" s="98">
        <f>+I34</f>
        <v>180000</v>
      </c>
      <c r="K34" s="98">
        <v>58764.38</v>
      </c>
      <c r="L34" s="98">
        <v>118436.96</v>
      </c>
      <c r="M34" s="98"/>
      <c r="N34" s="98"/>
      <c r="O34" s="64">
        <f>SUM(K34:N34)</f>
        <v>177201.34</v>
      </c>
      <c r="P34" s="194">
        <v>58764.38</v>
      </c>
      <c r="Q34" s="194">
        <v>118436.96</v>
      </c>
      <c r="R34" s="98"/>
      <c r="S34" s="98"/>
      <c r="T34" s="211">
        <f>SUM(P34:S34)</f>
        <v>177201.34</v>
      </c>
      <c r="U34" s="65"/>
      <c r="V34" s="98">
        <f>J34-O34</f>
        <v>2798.6600000000035</v>
      </c>
      <c r="W34" s="98">
        <f>+O34-T34</f>
        <v>0</v>
      </c>
      <c r="X34" s="99"/>
      <c r="Y34" s="38"/>
      <c r="AA34" s="67"/>
    </row>
    <row r="35" spans="1:27" s="39" customFormat="1" ht="12.75">
      <c r="A35" s="96"/>
      <c r="B35" s="97"/>
      <c r="C35" s="64"/>
      <c r="D35" s="64"/>
      <c r="E35" s="64"/>
      <c r="F35" s="64"/>
      <c r="G35" s="64"/>
      <c r="H35" s="64"/>
      <c r="I35" s="64"/>
      <c r="J35" s="64"/>
      <c r="K35" s="64"/>
      <c r="L35" s="64"/>
      <c r="M35" s="64"/>
      <c r="N35" s="64"/>
      <c r="O35" s="64"/>
      <c r="P35" s="186"/>
      <c r="Q35" s="186"/>
      <c r="R35" s="64"/>
      <c r="S35" s="64"/>
      <c r="T35" s="208"/>
      <c r="U35" s="65"/>
      <c r="V35" s="64"/>
      <c r="W35" s="65"/>
      <c r="X35" s="66"/>
      <c r="Y35" s="38"/>
      <c r="AA35" s="67"/>
    </row>
    <row r="36" spans="1:27" s="39" customFormat="1" ht="15" customHeight="1">
      <c r="A36" s="107" t="s">
        <v>128</v>
      </c>
      <c r="B36" s="243" t="s">
        <v>123</v>
      </c>
      <c r="C36" s="94"/>
      <c r="D36" s="94"/>
      <c r="E36" s="94"/>
      <c r="F36" s="94"/>
      <c r="G36" s="94"/>
      <c r="H36" s="94"/>
      <c r="I36" s="94">
        <f>I37</f>
        <v>1152000</v>
      </c>
      <c r="J36" s="94">
        <f>J37:J37</f>
        <v>1152000</v>
      </c>
      <c r="K36" s="94">
        <f>+K37</f>
        <v>0</v>
      </c>
      <c r="L36" s="94">
        <f>+L37</f>
        <v>1148927</v>
      </c>
      <c r="M36" s="94"/>
      <c r="N36" s="94"/>
      <c r="O36" s="94">
        <f aca="true" t="shared" si="3" ref="O36:T36">O37</f>
        <v>1148927</v>
      </c>
      <c r="P36" s="193">
        <f t="shared" si="3"/>
        <v>0</v>
      </c>
      <c r="Q36" s="193">
        <f t="shared" si="3"/>
        <v>1148927</v>
      </c>
      <c r="R36" s="94">
        <f t="shared" si="3"/>
        <v>0</v>
      </c>
      <c r="S36" s="94">
        <f t="shared" si="3"/>
        <v>0</v>
      </c>
      <c r="T36" s="193">
        <f t="shared" si="3"/>
        <v>1148927</v>
      </c>
      <c r="U36" s="103"/>
      <c r="V36" s="94">
        <f>V37</f>
        <v>3073</v>
      </c>
      <c r="W36" s="94">
        <f>W37</f>
        <v>0</v>
      </c>
      <c r="X36" s="95">
        <f>X37</f>
        <v>0</v>
      </c>
      <c r="Y36" s="38"/>
      <c r="AA36" s="67"/>
    </row>
    <row r="37" spans="1:27" s="39" customFormat="1" ht="12.75">
      <c r="A37" s="85" t="s">
        <v>4</v>
      </c>
      <c r="B37" s="224"/>
      <c r="C37" s="77"/>
      <c r="D37" s="77"/>
      <c r="E37" s="77"/>
      <c r="F37" s="77"/>
      <c r="G37" s="100"/>
      <c r="H37" s="100"/>
      <c r="I37" s="64">
        <v>1152000</v>
      </c>
      <c r="J37" s="64">
        <f>+I37</f>
        <v>1152000</v>
      </c>
      <c r="K37" s="77"/>
      <c r="L37" s="64">
        <v>1148927</v>
      </c>
      <c r="M37" s="77"/>
      <c r="N37" s="77"/>
      <c r="O37" s="64">
        <f>SUM(K37:N37)</f>
        <v>1148927</v>
      </c>
      <c r="P37" s="188">
        <v>0</v>
      </c>
      <c r="Q37" s="186">
        <v>1148927</v>
      </c>
      <c r="R37" s="77"/>
      <c r="S37" s="77"/>
      <c r="T37" s="211">
        <f>SUM(P37:S37)</f>
        <v>1148927</v>
      </c>
      <c r="U37" s="78"/>
      <c r="V37" s="98">
        <f>J37-O37</f>
        <v>3073</v>
      </c>
      <c r="W37" s="98">
        <f>+O37-T37</f>
        <v>0</v>
      </c>
      <c r="X37" s="79"/>
      <c r="Y37" s="38"/>
      <c r="AA37" s="67"/>
    </row>
    <row r="38" spans="1:27" s="39" customFormat="1" ht="12.75">
      <c r="A38" s="85"/>
      <c r="B38" s="224"/>
      <c r="C38" s="77"/>
      <c r="D38" s="77"/>
      <c r="E38" s="77"/>
      <c r="F38" s="77"/>
      <c r="G38" s="100"/>
      <c r="H38" s="100"/>
      <c r="I38" s="77"/>
      <c r="J38" s="77"/>
      <c r="K38" s="77"/>
      <c r="L38" s="77"/>
      <c r="M38" s="77"/>
      <c r="N38" s="77"/>
      <c r="O38" s="77"/>
      <c r="P38" s="188"/>
      <c r="Q38" s="188"/>
      <c r="R38" s="77"/>
      <c r="S38" s="77"/>
      <c r="T38" s="210"/>
      <c r="U38" s="78"/>
      <c r="V38" s="78"/>
      <c r="W38" s="78"/>
      <c r="X38" s="79"/>
      <c r="Y38" s="38"/>
      <c r="AA38" s="67"/>
    </row>
    <row r="39" spans="1:27" s="39" customFormat="1" ht="15" customHeight="1">
      <c r="A39" s="101" t="s">
        <v>130</v>
      </c>
      <c r="B39" s="93" t="s">
        <v>131</v>
      </c>
      <c r="C39" s="94"/>
      <c r="D39" s="94"/>
      <c r="E39" s="94"/>
      <c r="F39" s="94"/>
      <c r="G39" s="70"/>
      <c r="H39" s="70"/>
      <c r="I39" s="102">
        <f aca="true" t="shared" si="4" ref="I39:T39">I40</f>
        <v>6290802</v>
      </c>
      <c r="J39" s="102">
        <f t="shared" si="4"/>
        <v>6290802</v>
      </c>
      <c r="K39" s="102">
        <f t="shared" si="4"/>
        <v>1509985.15</v>
      </c>
      <c r="L39" s="102">
        <f t="shared" si="4"/>
        <v>2981613.81</v>
      </c>
      <c r="M39" s="102">
        <f t="shared" si="4"/>
        <v>0</v>
      </c>
      <c r="N39" s="102">
        <f t="shared" si="4"/>
        <v>0</v>
      </c>
      <c r="O39" s="102">
        <f t="shared" si="4"/>
        <v>4491598.96</v>
      </c>
      <c r="P39" s="195">
        <f t="shared" si="4"/>
        <v>1488685.12</v>
      </c>
      <c r="Q39" s="195">
        <f t="shared" si="4"/>
        <v>3002465.05</v>
      </c>
      <c r="R39" s="102">
        <f t="shared" si="4"/>
        <v>0</v>
      </c>
      <c r="S39" s="102">
        <f t="shared" si="4"/>
        <v>0</v>
      </c>
      <c r="T39" s="195">
        <f t="shared" si="4"/>
        <v>4491150.17</v>
      </c>
      <c r="U39" s="103"/>
      <c r="V39" s="103">
        <f>V40</f>
        <v>1799203.04</v>
      </c>
      <c r="W39" s="103">
        <f>W40</f>
        <v>448.79000000003725</v>
      </c>
      <c r="X39" s="95">
        <f>X40</f>
        <v>0</v>
      </c>
      <c r="Y39" s="38"/>
      <c r="AA39" s="67"/>
    </row>
    <row r="40" spans="1:27" s="39" customFormat="1" ht="15" customHeight="1">
      <c r="A40" s="96" t="s">
        <v>4</v>
      </c>
      <c r="B40" s="63"/>
      <c r="C40" s="77"/>
      <c r="D40" s="77"/>
      <c r="E40" s="77"/>
      <c r="F40" s="77"/>
      <c r="G40" s="59"/>
      <c r="H40" s="59"/>
      <c r="I40" s="104">
        <v>6290802</v>
      </c>
      <c r="J40" s="64">
        <f>I40</f>
        <v>6290802</v>
      </c>
      <c r="K40" s="64">
        <v>1509985.15</v>
      </c>
      <c r="L40" s="64">
        <v>2981613.81</v>
      </c>
      <c r="M40" s="64"/>
      <c r="N40" s="64"/>
      <c r="O40" s="64">
        <f>SUM(K40:N40)</f>
        <v>4491598.96</v>
      </c>
      <c r="P40" s="186">
        <v>1488685.12</v>
      </c>
      <c r="Q40" s="186">
        <v>3002465.05</v>
      </c>
      <c r="R40" s="64"/>
      <c r="S40" s="64"/>
      <c r="T40" s="211">
        <f>SUM(P40:S40)</f>
        <v>4491150.17</v>
      </c>
      <c r="U40" s="65"/>
      <c r="V40" s="98">
        <f>J40-O40</f>
        <v>1799203.04</v>
      </c>
      <c r="W40" s="98">
        <f>+O40-T40</f>
        <v>448.79000000003725</v>
      </c>
      <c r="X40" s="66"/>
      <c r="Y40" s="38"/>
      <c r="AA40" s="67"/>
    </row>
    <row r="41" spans="1:27" s="39" customFormat="1" ht="12.75">
      <c r="A41" s="105"/>
      <c r="B41" s="93"/>
      <c r="C41" s="64"/>
      <c r="D41" s="64"/>
      <c r="E41" s="64"/>
      <c r="F41" s="64"/>
      <c r="G41" s="59"/>
      <c r="H41" s="59"/>
      <c r="I41" s="59"/>
      <c r="J41" s="64"/>
      <c r="K41" s="64"/>
      <c r="L41" s="64"/>
      <c r="M41" s="64"/>
      <c r="N41" s="64"/>
      <c r="O41" s="64"/>
      <c r="P41" s="186"/>
      <c r="Q41" s="186"/>
      <c r="R41" s="64"/>
      <c r="S41" s="64"/>
      <c r="T41" s="208"/>
      <c r="U41" s="65"/>
      <c r="V41" s="65"/>
      <c r="W41" s="65"/>
      <c r="X41" s="66"/>
      <c r="Y41" s="38"/>
      <c r="AA41" s="67"/>
    </row>
    <row r="42" spans="1:27" s="39" customFormat="1" ht="25.5">
      <c r="A42" s="106" t="s">
        <v>132</v>
      </c>
      <c r="B42" s="93" t="s">
        <v>133</v>
      </c>
      <c r="C42" s="71"/>
      <c r="D42" s="71"/>
      <c r="E42" s="71"/>
      <c r="F42" s="71"/>
      <c r="G42" s="70"/>
      <c r="H42" s="70"/>
      <c r="I42" s="94">
        <f aca="true" t="shared" si="5" ref="I42:T42">I43</f>
        <v>517810</v>
      </c>
      <c r="J42" s="94">
        <f t="shared" si="5"/>
        <v>517810</v>
      </c>
      <c r="K42" s="94">
        <f t="shared" si="5"/>
        <v>451686</v>
      </c>
      <c r="L42" s="94">
        <f t="shared" si="5"/>
        <v>47299.38</v>
      </c>
      <c r="M42" s="94">
        <f t="shared" si="5"/>
        <v>0</v>
      </c>
      <c r="N42" s="94">
        <f t="shared" si="5"/>
        <v>0</v>
      </c>
      <c r="O42" s="94">
        <f t="shared" si="5"/>
        <v>498985.38</v>
      </c>
      <c r="P42" s="193">
        <f t="shared" si="5"/>
        <v>59756</v>
      </c>
      <c r="Q42" s="193">
        <f t="shared" si="5"/>
        <v>283073.38</v>
      </c>
      <c r="R42" s="94">
        <f t="shared" si="5"/>
        <v>0</v>
      </c>
      <c r="S42" s="94">
        <f t="shared" si="5"/>
        <v>0</v>
      </c>
      <c r="T42" s="193">
        <f t="shared" si="5"/>
        <v>342829.38</v>
      </c>
      <c r="U42" s="103"/>
      <c r="V42" s="103">
        <f>V43</f>
        <v>18824.619999999995</v>
      </c>
      <c r="W42" s="103">
        <f>W43</f>
        <v>156156</v>
      </c>
      <c r="X42" s="95">
        <f>X43</f>
        <v>0</v>
      </c>
      <c r="Y42" s="38"/>
      <c r="AA42" s="67"/>
    </row>
    <row r="43" spans="1:27" s="39" customFormat="1" ht="15" customHeight="1">
      <c r="A43" s="96" t="s">
        <v>4</v>
      </c>
      <c r="B43" s="63"/>
      <c r="C43" s="64"/>
      <c r="D43" s="64"/>
      <c r="E43" s="64"/>
      <c r="F43" s="64"/>
      <c r="G43" s="64"/>
      <c r="H43" s="64"/>
      <c r="I43" s="64">
        <v>517810</v>
      </c>
      <c r="J43" s="64">
        <f>I43</f>
        <v>517810</v>
      </c>
      <c r="K43" s="64">
        <v>451686</v>
      </c>
      <c r="L43" s="64">
        <v>47299.38</v>
      </c>
      <c r="M43" s="64"/>
      <c r="N43" s="64"/>
      <c r="O43" s="64">
        <f>SUM(K43:N43)</f>
        <v>498985.38</v>
      </c>
      <c r="P43" s="186">
        <v>59756</v>
      </c>
      <c r="Q43" s="186">
        <v>283073.38</v>
      </c>
      <c r="R43" s="64"/>
      <c r="S43" s="64"/>
      <c r="T43" s="211">
        <f>SUM(P43:S43)</f>
        <v>342829.38</v>
      </c>
      <c r="U43" s="65"/>
      <c r="V43" s="98">
        <f>J43-O43</f>
        <v>18824.619999999995</v>
      </c>
      <c r="W43" s="98">
        <f>+O43-T43</f>
        <v>156156</v>
      </c>
      <c r="X43" s="66"/>
      <c r="Y43" s="38"/>
      <c r="AA43" s="67"/>
    </row>
    <row r="44" spans="1:27" s="39" customFormat="1" ht="12.75">
      <c r="A44" s="96"/>
      <c r="B44" s="63"/>
      <c r="C44" s="64"/>
      <c r="D44" s="64"/>
      <c r="E44" s="64"/>
      <c r="F44" s="64"/>
      <c r="G44" s="64"/>
      <c r="H44" s="64"/>
      <c r="I44" s="64"/>
      <c r="J44" s="64"/>
      <c r="K44" s="64"/>
      <c r="L44" s="77"/>
      <c r="M44" s="64"/>
      <c r="N44" s="64"/>
      <c r="O44" s="64"/>
      <c r="P44" s="186"/>
      <c r="Q44" s="186"/>
      <c r="R44" s="64"/>
      <c r="S44" s="64"/>
      <c r="T44" s="208"/>
      <c r="U44" s="65"/>
      <c r="V44" s="65"/>
      <c r="W44" s="65"/>
      <c r="X44" s="66"/>
      <c r="Y44" s="38"/>
      <c r="AA44" s="67"/>
    </row>
    <row r="45" spans="1:27" s="39" customFormat="1" ht="15" customHeight="1">
      <c r="A45" s="107" t="s">
        <v>135</v>
      </c>
      <c r="B45" s="75" t="s">
        <v>136</v>
      </c>
      <c r="C45" s="71"/>
      <c r="D45" s="71"/>
      <c r="E45" s="71"/>
      <c r="F45" s="71"/>
      <c r="G45" s="71"/>
      <c r="H45" s="71"/>
      <c r="I45" s="94">
        <f aca="true" t="shared" si="6" ref="I45:T45">I46</f>
        <v>180000</v>
      </c>
      <c r="J45" s="94">
        <f t="shared" si="6"/>
        <v>180000</v>
      </c>
      <c r="K45" s="94">
        <f t="shared" si="6"/>
        <v>117783.56</v>
      </c>
      <c r="L45" s="94">
        <f t="shared" si="6"/>
        <v>58280.84</v>
      </c>
      <c r="M45" s="94">
        <f t="shared" si="6"/>
        <v>0</v>
      </c>
      <c r="N45" s="94">
        <f t="shared" si="6"/>
        <v>0</v>
      </c>
      <c r="O45" s="94">
        <f t="shared" si="6"/>
        <v>176064.4</v>
      </c>
      <c r="P45" s="193">
        <f t="shared" si="6"/>
        <v>117783.56</v>
      </c>
      <c r="Q45" s="193">
        <f t="shared" si="6"/>
        <v>58280.84</v>
      </c>
      <c r="R45" s="94">
        <f t="shared" si="6"/>
        <v>0</v>
      </c>
      <c r="S45" s="94">
        <f t="shared" si="6"/>
        <v>0</v>
      </c>
      <c r="T45" s="193">
        <f t="shared" si="6"/>
        <v>176064.4</v>
      </c>
      <c r="U45" s="103"/>
      <c r="V45" s="103">
        <f>V46</f>
        <v>3935.600000000006</v>
      </c>
      <c r="W45" s="103">
        <f>W46</f>
        <v>0</v>
      </c>
      <c r="X45" s="95">
        <f>X46</f>
        <v>0</v>
      </c>
      <c r="Y45" s="38"/>
      <c r="AA45" s="67"/>
    </row>
    <row r="46" spans="1:27" s="39" customFormat="1" ht="15" customHeight="1">
      <c r="A46" s="96" t="s">
        <v>4</v>
      </c>
      <c r="B46" s="63"/>
      <c r="C46" s="64"/>
      <c r="D46" s="64"/>
      <c r="E46" s="64"/>
      <c r="F46" s="64"/>
      <c r="G46" s="64"/>
      <c r="H46" s="64"/>
      <c r="I46" s="64">
        <v>180000</v>
      </c>
      <c r="J46" s="64">
        <f>I46</f>
        <v>180000</v>
      </c>
      <c r="K46" s="64">
        <v>117783.56</v>
      </c>
      <c r="L46" s="64">
        <v>58280.84</v>
      </c>
      <c r="M46" s="64"/>
      <c r="N46" s="64"/>
      <c r="O46" s="64">
        <f>SUM(K46:N46)</f>
        <v>176064.4</v>
      </c>
      <c r="P46" s="186">
        <v>117783.56</v>
      </c>
      <c r="Q46" s="186">
        <v>58280.84</v>
      </c>
      <c r="R46" s="64"/>
      <c r="S46" s="64"/>
      <c r="T46" s="211">
        <f>SUM(P46:S46)</f>
        <v>176064.4</v>
      </c>
      <c r="U46" s="65"/>
      <c r="V46" s="98">
        <f>J46-O46</f>
        <v>3935.600000000006</v>
      </c>
      <c r="W46" s="98">
        <f>+O46-T46</f>
        <v>0</v>
      </c>
      <c r="X46" s="66"/>
      <c r="Y46" s="38"/>
      <c r="AA46" s="67"/>
    </row>
    <row r="47" spans="1:27" s="39" customFormat="1" ht="12.75">
      <c r="A47" s="96"/>
      <c r="B47" s="63"/>
      <c r="C47" s="64"/>
      <c r="D47" s="64"/>
      <c r="E47" s="64"/>
      <c r="F47" s="64"/>
      <c r="G47" s="64"/>
      <c r="H47" s="64"/>
      <c r="I47" s="64"/>
      <c r="J47" s="64"/>
      <c r="K47" s="64"/>
      <c r="L47" s="77"/>
      <c r="M47" s="64"/>
      <c r="N47" s="64"/>
      <c r="O47" s="64"/>
      <c r="P47" s="186"/>
      <c r="Q47" s="186"/>
      <c r="R47" s="64"/>
      <c r="S47" s="64"/>
      <c r="T47" s="208"/>
      <c r="U47" s="65"/>
      <c r="V47" s="65"/>
      <c r="W47" s="65"/>
      <c r="X47" s="66"/>
      <c r="Y47" s="38"/>
      <c r="AA47" s="67"/>
    </row>
    <row r="48" spans="1:27" s="39" customFormat="1" ht="15" customHeight="1">
      <c r="A48" s="107" t="s">
        <v>140</v>
      </c>
      <c r="B48" s="75" t="s">
        <v>139</v>
      </c>
      <c r="C48" s="71"/>
      <c r="D48" s="71"/>
      <c r="E48" s="71"/>
      <c r="F48" s="71"/>
      <c r="G48" s="71"/>
      <c r="H48" s="71"/>
      <c r="I48" s="94">
        <f aca="true" t="shared" si="7" ref="I48:T48">I49</f>
        <v>574800</v>
      </c>
      <c r="J48" s="94">
        <f t="shared" si="7"/>
        <v>574800</v>
      </c>
      <c r="K48" s="94">
        <f t="shared" si="7"/>
        <v>454800</v>
      </c>
      <c r="L48" s="94">
        <f t="shared" si="7"/>
        <v>31920</v>
      </c>
      <c r="M48" s="71">
        <f t="shared" si="7"/>
        <v>0</v>
      </c>
      <c r="N48" s="71">
        <f t="shared" si="7"/>
        <v>0</v>
      </c>
      <c r="O48" s="71">
        <f t="shared" si="7"/>
        <v>486720</v>
      </c>
      <c r="P48" s="187">
        <f t="shared" si="7"/>
        <v>454800</v>
      </c>
      <c r="Q48" s="187">
        <f t="shared" si="7"/>
        <v>31920</v>
      </c>
      <c r="R48" s="71">
        <f t="shared" si="7"/>
        <v>0</v>
      </c>
      <c r="S48" s="71">
        <f t="shared" si="7"/>
        <v>0</v>
      </c>
      <c r="T48" s="187">
        <f t="shared" si="7"/>
        <v>486720</v>
      </c>
      <c r="U48" s="72"/>
      <c r="V48" s="103">
        <f>V49</f>
        <v>88080</v>
      </c>
      <c r="W48" s="103">
        <f>W49</f>
        <v>0</v>
      </c>
      <c r="X48" s="95">
        <f>X49</f>
        <v>0</v>
      </c>
      <c r="Y48" s="38"/>
      <c r="AA48" s="67"/>
    </row>
    <row r="49" spans="1:27" s="39" customFormat="1" ht="15" customHeight="1">
      <c r="A49" s="96" t="s">
        <v>4</v>
      </c>
      <c r="B49" s="63"/>
      <c r="C49" s="64"/>
      <c r="D49" s="64"/>
      <c r="E49" s="64"/>
      <c r="F49" s="64"/>
      <c r="G49" s="64"/>
      <c r="H49" s="64"/>
      <c r="I49" s="64">
        <v>574800</v>
      </c>
      <c r="J49" s="64">
        <v>574800</v>
      </c>
      <c r="K49" s="64">
        <v>454800</v>
      </c>
      <c r="L49" s="64">
        <v>31920</v>
      </c>
      <c r="M49" s="64"/>
      <c r="N49" s="64"/>
      <c r="O49" s="64">
        <f>SUM(K49:N49)</f>
        <v>486720</v>
      </c>
      <c r="P49" s="186">
        <v>454800</v>
      </c>
      <c r="Q49" s="186">
        <v>31920</v>
      </c>
      <c r="R49" s="64"/>
      <c r="S49" s="64"/>
      <c r="T49" s="211">
        <f>SUM(P49:S49)</f>
        <v>486720</v>
      </c>
      <c r="U49" s="65"/>
      <c r="V49" s="98">
        <f>J49-O49</f>
        <v>88080</v>
      </c>
      <c r="W49" s="98">
        <f>+O49-T49</f>
        <v>0</v>
      </c>
      <c r="X49" s="66"/>
      <c r="Y49" s="38"/>
      <c r="AA49" s="67"/>
    </row>
    <row r="50" spans="1:27" s="39" customFormat="1" ht="12.75">
      <c r="A50" s="96"/>
      <c r="B50" s="63"/>
      <c r="C50" s="64"/>
      <c r="D50" s="64"/>
      <c r="E50" s="64"/>
      <c r="F50" s="64"/>
      <c r="G50" s="64"/>
      <c r="H50" s="64"/>
      <c r="I50" s="64"/>
      <c r="J50" s="64"/>
      <c r="K50" s="64"/>
      <c r="L50" s="77"/>
      <c r="M50" s="64"/>
      <c r="N50" s="64"/>
      <c r="O50" s="64"/>
      <c r="P50" s="186"/>
      <c r="Q50" s="186"/>
      <c r="R50" s="64"/>
      <c r="S50" s="64"/>
      <c r="T50" s="208"/>
      <c r="U50" s="65"/>
      <c r="V50" s="65"/>
      <c r="W50" s="65"/>
      <c r="X50" s="66"/>
      <c r="Y50" s="38"/>
      <c r="AA50" s="67"/>
    </row>
    <row r="51" spans="1:27" s="39" customFormat="1" ht="15" customHeight="1">
      <c r="A51" s="107" t="s">
        <v>138</v>
      </c>
      <c r="B51" s="75" t="s">
        <v>136</v>
      </c>
      <c r="C51" s="94"/>
      <c r="D51" s="94"/>
      <c r="E51" s="94"/>
      <c r="F51" s="94"/>
      <c r="G51" s="71"/>
      <c r="H51" s="71"/>
      <c r="I51" s="94">
        <f aca="true" t="shared" si="8" ref="I51:T51">I52</f>
        <v>780236</v>
      </c>
      <c r="J51" s="94">
        <f t="shared" si="8"/>
        <v>780236</v>
      </c>
      <c r="K51" s="94">
        <f t="shared" si="8"/>
        <v>0</v>
      </c>
      <c r="L51" s="94">
        <f t="shared" si="8"/>
        <v>3160</v>
      </c>
      <c r="M51" s="94">
        <f t="shared" si="8"/>
        <v>0</v>
      </c>
      <c r="N51" s="94">
        <f t="shared" si="8"/>
        <v>0</v>
      </c>
      <c r="O51" s="94">
        <f t="shared" si="8"/>
        <v>3160</v>
      </c>
      <c r="P51" s="193">
        <f t="shared" si="8"/>
        <v>0</v>
      </c>
      <c r="Q51" s="193">
        <f t="shared" si="8"/>
        <v>3160</v>
      </c>
      <c r="R51" s="94">
        <f t="shared" si="8"/>
        <v>0</v>
      </c>
      <c r="S51" s="94">
        <f t="shared" si="8"/>
        <v>0</v>
      </c>
      <c r="T51" s="193">
        <f t="shared" si="8"/>
        <v>3160</v>
      </c>
      <c r="U51" s="72"/>
      <c r="V51" s="103">
        <f>V52</f>
        <v>777076</v>
      </c>
      <c r="W51" s="103">
        <f>W52</f>
        <v>0</v>
      </c>
      <c r="X51" s="95">
        <f>X52</f>
        <v>0</v>
      </c>
      <c r="Y51" s="38"/>
      <c r="AA51" s="67"/>
    </row>
    <row r="52" spans="1:27" s="39" customFormat="1" ht="15" customHeight="1">
      <c r="A52" s="96" t="s">
        <v>4</v>
      </c>
      <c r="B52" s="63"/>
      <c r="C52" s="64"/>
      <c r="D52" s="64"/>
      <c r="E52" s="64"/>
      <c r="F52" s="64"/>
      <c r="G52" s="64"/>
      <c r="H52" s="64"/>
      <c r="I52" s="64">
        <v>780236</v>
      </c>
      <c r="J52" s="64">
        <f>I52</f>
        <v>780236</v>
      </c>
      <c r="K52" s="89">
        <f>K53</f>
        <v>0</v>
      </c>
      <c r="L52" s="98">
        <v>3160</v>
      </c>
      <c r="M52" s="89">
        <f>M53</f>
        <v>0</v>
      </c>
      <c r="N52" s="89">
        <f>N53</f>
        <v>0</v>
      </c>
      <c r="O52" s="64">
        <f>SUM(K52:N52)</f>
        <v>3160</v>
      </c>
      <c r="P52" s="186"/>
      <c r="Q52" s="186">
        <v>3160</v>
      </c>
      <c r="R52" s="64"/>
      <c r="S52" s="64"/>
      <c r="T52" s="211">
        <f>SUM(P52:S52)</f>
        <v>3160</v>
      </c>
      <c r="U52" s="65"/>
      <c r="V52" s="98">
        <f>J52-O52</f>
        <v>777076</v>
      </c>
      <c r="W52" s="98">
        <f>+O52-T52</f>
        <v>0</v>
      </c>
      <c r="X52" s="66"/>
      <c r="Y52" s="38"/>
      <c r="AA52" s="67"/>
    </row>
    <row r="53" spans="1:27" s="39" customFormat="1" ht="12.75">
      <c r="A53" s="96"/>
      <c r="B53" s="63"/>
      <c r="C53" s="64"/>
      <c r="D53" s="64"/>
      <c r="E53" s="64"/>
      <c r="F53" s="64"/>
      <c r="G53" s="64"/>
      <c r="H53" s="64"/>
      <c r="I53" s="64"/>
      <c r="J53" s="64"/>
      <c r="K53" s="64"/>
      <c r="L53" s="77"/>
      <c r="M53" s="64"/>
      <c r="N53" s="64"/>
      <c r="O53" s="64"/>
      <c r="P53" s="186"/>
      <c r="Q53" s="186"/>
      <c r="R53" s="64"/>
      <c r="S53" s="64"/>
      <c r="T53" s="208"/>
      <c r="U53" s="65"/>
      <c r="V53" s="65"/>
      <c r="W53" s="65"/>
      <c r="X53" s="66"/>
      <c r="Y53" s="38"/>
      <c r="AA53" s="67"/>
    </row>
    <row r="54" spans="1:27" s="39" customFormat="1" ht="12.75">
      <c r="A54" s="107" t="s">
        <v>155</v>
      </c>
      <c r="B54" s="63" t="s">
        <v>156</v>
      </c>
      <c r="C54" s="94"/>
      <c r="D54" s="94"/>
      <c r="E54" s="94"/>
      <c r="F54" s="94"/>
      <c r="G54" s="94"/>
      <c r="H54" s="94"/>
      <c r="I54" s="94">
        <f>+I55</f>
        <v>4899016</v>
      </c>
      <c r="J54" s="94">
        <f>+J55</f>
        <v>4899016</v>
      </c>
      <c r="K54" s="94">
        <f>+K55</f>
        <v>0</v>
      </c>
      <c r="L54" s="94">
        <f>+L55</f>
        <v>4895748.9</v>
      </c>
      <c r="M54" s="94"/>
      <c r="N54" s="94"/>
      <c r="O54" s="94">
        <f>+O55</f>
        <v>4895748.9</v>
      </c>
      <c r="P54" s="94">
        <f>+P55</f>
        <v>0</v>
      </c>
      <c r="Q54" s="193">
        <f>+Q55</f>
        <v>4898263.9</v>
      </c>
      <c r="R54" s="94"/>
      <c r="S54" s="94"/>
      <c r="T54" s="94">
        <f>+T55</f>
        <v>4898263.9</v>
      </c>
      <c r="U54" s="94">
        <f>+U55</f>
        <v>0</v>
      </c>
      <c r="V54" s="94">
        <f>+V55</f>
        <v>3267.1</v>
      </c>
      <c r="W54" s="94">
        <f>+W55</f>
        <v>-2515</v>
      </c>
      <c r="X54" s="95">
        <f>+X55</f>
        <v>0</v>
      </c>
      <c r="Y54" s="38" t="s">
        <v>166</v>
      </c>
      <c r="AA54" s="67"/>
    </row>
    <row r="55" spans="1:27" s="39" customFormat="1" ht="12.75">
      <c r="A55" s="96" t="s">
        <v>4</v>
      </c>
      <c r="B55" s="63"/>
      <c r="C55" s="64"/>
      <c r="D55" s="64"/>
      <c r="E55" s="64"/>
      <c r="F55" s="64"/>
      <c r="G55" s="64"/>
      <c r="H55" s="64"/>
      <c r="I55" s="64">
        <v>4899016</v>
      </c>
      <c r="J55" s="64">
        <f>+I55</f>
        <v>4899016</v>
      </c>
      <c r="K55" s="64"/>
      <c r="L55" s="64">
        <v>4895748.9</v>
      </c>
      <c r="M55" s="64"/>
      <c r="N55" s="64"/>
      <c r="O55" s="64">
        <f>SUM(K55:N55)</f>
        <v>4895748.9</v>
      </c>
      <c r="P55" s="64"/>
      <c r="Q55" s="186">
        <v>4898263.9</v>
      </c>
      <c r="R55" s="64"/>
      <c r="S55" s="64"/>
      <c r="T55" s="211">
        <f>SUM(P55:S55)</f>
        <v>4898263.9</v>
      </c>
      <c r="U55" s="64"/>
      <c r="V55" s="64">
        <v>3267.1</v>
      </c>
      <c r="W55" s="64">
        <v>-2515</v>
      </c>
      <c r="X55" s="66"/>
      <c r="Y55" s="38"/>
      <c r="AA55" s="67"/>
    </row>
    <row r="56" spans="1:27" s="39" customFormat="1" ht="12.75">
      <c r="A56" s="96"/>
      <c r="B56" s="63"/>
      <c r="C56" s="64"/>
      <c r="D56" s="64"/>
      <c r="E56" s="64"/>
      <c r="F56" s="64"/>
      <c r="G56" s="64"/>
      <c r="H56" s="64"/>
      <c r="I56" s="64"/>
      <c r="J56" s="64"/>
      <c r="K56" s="64"/>
      <c r="L56" s="64"/>
      <c r="M56" s="64"/>
      <c r="N56" s="64"/>
      <c r="O56" s="64"/>
      <c r="P56" s="64"/>
      <c r="Q56" s="186"/>
      <c r="R56" s="64"/>
      <c r="S56" s="64"/>
      <c r="T56" s="64"/>
      <c r="U56" s="64"/>
      <c r="V56" s="64"/>
      <c r="W56" s="64"/>
      <c r="X56" s="66"/>
      <c r="Y56" s="38"/>
      <c r="AA56" s="67"/>
    </row>
    <row r="57" spans="1:27" s="39" customFormat="1" ht="12.75">
      <c r="A57" s="107" t="s">
        <v>157</v>
      </c>
      <c r="B57" s="63" t="s">
        <v>158</v>
      </c>
      <c r="C57" s="94"/>
      <c r="D57" s="94"/>
      <c r="E57" s="94"/>
      <c r="F57" s="94"/>
      <c r="G57" s="94"/>
      <c r="H57" s="94"/>
      <c r="I57" s="94">
        <f>+I58</f>
        <v>5266176</v>
      </c>
      <c r="J57" s="94">
        <f>+J58</f>
        <v>5266176</v>
      </c>
      <c r="K57" s="94">
        <f>+K58</f>
        <v>0</v>
      </c>
      <c r="L57" s="94">
        <f>+L58</f>
        <v>5184849.08</v>
      </c>
      <c r="M57" s="94"/>
      <c r="N57" s="94"/>
      <c r="O57" s="94">
        <f>+O58</f>
        <v>5184849.08</v>
      </c>
      <c r="P57" s="94">
        <f>+P58</f>
        <v>0</v>
      </c>
      <c r="Q57" s="193">
        <f>+Q58</f>
        <v>5184849.08</v>
      </c>
      <c r="R57" s="94"/>
      <c r="S57" s="94"/>
      <c r="T57" s="94">
        <f>+T58</f>
        <v>5184849.08</v>
      </c>
      <c r="U57" s="94">
        <f>+U58</f>
        <v>0</v>
      </c>
      <c r="V57" s="94">
        <f>+V58</f>
        <v>81326.91999999993</v>
      </c>
      <c r="W57" s="94">
        <f>+W58</f>
        <v>0</v>
      </c>
      <c r="X57" s="95">
        <f>+X58</f>
        <v>0</v>
      </c>
      <c r="Y57" s="38"/>
      <c r="AA57" s="67"/>
    </row>
    <row r="58" spans="1:27" s="39" customFormat="1" ht="12.75">
      <c r="A58" s="96" t="s">
        <v>4</v>
      </c>
      <c r="B58" s="63"/>
      <c r="C58" s="64"/>
      <c r="D58" s="64"/>
      <c r="E58" s="64"/>
      <c r="F58" s="64"/>
      <c r="G58" s="64"/>
      <c r="H58" s="64"/>
      <c r="I58" s="64">
        <v>5266176</v>
      </c>
      <c r="J58" s="64">
        <f>+I58</f>
        <v>5266176</v>
      </c>
      <c r="K58" s="64"/>
      <c r="L58" s="64">
        <v>5184849.08</v>
      </c>
      <c r="M58" s="64"/>
      <c r="N58" s="64"/>
      <c r="O58" s="64">
        <f>SUM(K58:N58)</f>
        <v>5184849.08</v>
      </c>
      <c r="P58" s="64"/>
      <c r="Q58" s="186">
        <v>5184849.08</v>
      </c>
      <c r="R58" s="64"/>
      <c r="S58" s="64"/>
      <c r="T58" s="211">
        <f>SUM(P58:S58)</f>
        <v>5184849.08</v>
      </c>
      <c r="U58" s="64"/>
      <c r="V58" s="64">
        <f>+J58-T58</f>
        <v>81326.91999999993</v>
      </c>
      <c r="W58" s="64"/>
      <c r="X58" s="66"/>
      <c r="Y58" s="38"/>
      <c r="AA58" s="67"/>
    </row>
    <row r="59" spans="1:27" s="39" customFormat="1" ht="12.75">
      <c r="A59" s="96"/>
      <c r="B59" s="63"/>
      <c r="C59" s="64"/>
      <c r="D59" s="64"/>
      <c r="E59" s="64"/>
      <c r="F59" s="64"/>
      <c r="G59" s="64"/>
      <c r="H59" s="64"/>
      <c r="I59" s="64"/>
      <c r="J59" s="64"/>
      <c r="K59" s="64"/>
      <c r="L59" s="64"/>
      <c r="M59" s="64"/>
      <c r="N59" s="64"/>
      <c r="O59" s="64"/>
      <c r="P59" s="64"/>
      <c r="Q59" s="186"/>
      <c r="R59" s="64"/>
      <c r="S59" s="64"/>
      <c r="T59" s="64"/>
      <c r="U59" s="64"/>
      <c r="V59" s="64"/>
      <c r="W59" s="64"/>
      <c r="X59" s="66"/>
      <c r="Y59" s="38"/>
      <c r="AA59" s="67"/>
    </row>
    <row r="60" spans="1:27" s="39" customFormat="1" ht="12.75">
      <c r="A60" s="107" t="s">
        <v>159</v>
      </c>
      <c r="B60" s="63" t="s">
        <v>160</v>
      </c>
      <c r="C60" s="94"/>
      <c r="D60" s="94"/>
      <c r="E60" s="94"/>
      <c r="F60" s="94"/>
      <c r="G60" s="94"/>
      <c r="H60" s="94"/>
      <c r="I60" s="94">
        <f>+I61</f>
        <v>917845</v>
      </c>
      <c r="J60" s="94">
        <f>+J61</f>
        <v>917845</v>
      </c>
      <c r="K60" s="94">
        <f>+K61</f>
        <v>0</v>
      </c>
      <c r="L60" s="94">
        <f>+L61</f>
        <v>37916.53</v>
      </c>
      <c r="M60" s="94"/>
      <c r="N60" s="94"/>
      <c r="O60" s="94">
        <f>+O61</f>
        <v>37916.53</v>
      </c>
      <c r="P60" s="94">
        <f>+P61</f>
        <v>0</v>
      </c>
      <c r="Q60" s="193">
        <f>+Q61</f>
        <v>37916.53</v>
      </c>
      <c r="R60" s="94"/>
      <c r="S60" s="94"/>
      <c r="T60" s="94">
        <f>+T61</f>
        <v>37916.53</v>
      </c>
      <c r="U60" s="94">
        <f>+U61</f>
        <v>0</v>
      </c>
      <c r="V60" s="94">
        <f>+V61</f>
        <v>879928.47</v>
      </c>
      <c r="W60" s="94">
        <f>+W61</f>
        <v>0</v>
      </c>
      <c r="X60" s="95">
        <f>+X61</f>
        <v>0</v>
      </c>
      <c r="Y60" s="38"/>
      <c r="AA60" s="67"/>
    </row>
    <row r="61" spans="1:27" s="39" customFormat="1" ht="12.75">
      <c r="A61" s="96" t="s">
        <v>4</v>
      </c>
      <c r="B61" s="63"/>
      <c r="C61" s="64"/>
      <c r="D61" s="64"/>
      <c r="E61" s="64"/>
      <c r="F61" s="64"/>
      <c r="G61" s="64"/>
      <c r="H61" s="64"/>
      <c r="I61" s="64">
        <v>917845</v>
      </c>
      <c r="J61" s="64">
        <f>+I61</f>
        <v>917845</v>
      </c>
      <c r="K61" s="64"/>
      <c r="L61" s="64">
        <v>37916.53</v>
      </c>
      <c r="M61" s="64"/>
      <c r="N61" s="64"/>
      <c r="O61" s="64">
        <f>SUM(K61:N61)</f>
        <v>37916.53</v>
      </c>
      <c r="P61" s="64"/>
      <c r="Q61" s="186">
        <v>37916.53</v>
      </c>
      <c r="R61" s="64"/>
      <c r="S61" s="64"/>
      <c r="T61" s="211">
        <f>SUM(P61:S61)</f>
        <v>37916.53</v>
      </c>
      <c r="U61" s="64"/>
      <c r="V61" s="64">
        <f>+J61-T61</f>
        <v>879928.47</v>
      </c>
      <c r="W61" s="64"/>
      <c r="X61" s="66"/>
      <c r="Y61" s="38"/>
      <c r="AA61" s="67"/>
    </row>
    <row r="62" spans="1:27" s="39" customFormat="1" ht="12.75">
      <c r="A62" s="96"/>
      <c r="B62" s="63"/>
      <c r="C62" s="64"/>
      <c r="D62" s="64"/>
      <c r="E62" s="64"/>
      <c r="F62" s="64"/>
      <c r="G62" s="64"/>
      <c r="H62" s="64"/>
      <c r="I62" s="64"/>
      <c r="J62" s="64"/>
      <c r="K62" s="64"/>
      <c r="L62" s="64"/>
      <c r="M62" s="64"/>
      <c r="N62" s="64"/>
      <c r="O62" s="64"/>
      <c r="P62" s="64"/>
      <c r="Q62" s="186"/>
      <c r="R62" s="64"/>
      <c r="S62" s="64"/>
      <c r="T62" s="64"/>
      <c r="U62" s="64"/>
      <c r="V62" s="64"/>
      <c r="W62" s="64"/>
      <c r="X62" s="66"/>
      <c r="Y62" s="38"/>
      <c r="AA62" s="67"/>
    </row>
    <row r="63" spans="1:27" s="39" customFormat="1" ht="12.75">
      <c r="A63" s="107" t="s">
        <v>161</v>
      </c>
      <c r="B63" s="63" t="s">
        <v>162</v>
      </c>
      <c r="C63" s="94"/>
      <c r="D63" s="94"/>
      <c r="E63" s="94"/>
      <c r="F63" s="94"/>
      <c r="G63" s="94"/>
      <c r="H63" s="94"/>
      <c r="I63" s="94">
        <f>+I64</f>
        <v>1505337</v>
      </c>
      <c r="J63" s="94">
        <f>+J64</f>
        <v>1505337</v>
      </c>
      <c r="K63" s="94">
        <f>+K64</f>
        <v>0</v>
      </c>
      <c r="L63" s="94">
        <f>+L64</f>
        <v>1305834.62</v>
      </c>
      <c r="M63" s="94"/>
      <c r="N63" s="94"/>
      <c r="O63" s="94">
        <f>+O64</f>
        <v>1305834.62</v>
      </c>
      <c r="P63" s="94">
        <f>+P64</f>
        <v>0</v>
      </c>
      <c r="Q63" s="193">
        <f>+Q64</f>
        <v>1305834.62</v>
      </c>
      <c r="R63" s="94"/>
      <c r="S63" s="94"/>
      <c r="T63" s="94">
        <f>+T64</f>
        <v>1305834.62</v>
      </c>
      <c r="U63" s="94">
        <f>+U64</f>
        <v>0</v>
      </c>
      <c r="V63" s="94">
        <f>+V64</f>
        <v>199502.3799999999</v>
      </c>
      <c r="W63" s="94">
        <f>+W64</f>
        <v>0</v>
      </c>
      <c r="X63" s="95">
        <f>+X64</f>
        <v>0</v>
      </c>
      <c r="Y63" s="38"/>
      <c r="AA63" s="67"/>
    </row>
    <row r="64" spans="1:27" s="39" customFormat="1" ht="12.75">
      <c r="A64" s="96" t="s">
        <v>4</v>
      </c>
      <c r="B64" s="63"/>
      <c r="C64" s="77"/>
      <c r="D64" s="77"/>
      <c r="E64" s="77"/>
      <c r="F64" s="77"/>
      <c r="G64" s="77"/>
      <c r="H64" s="77"/>
      <c r="I64" s="77">
        <v>1505337</v>
      </c>
      <c r="J64" s="64">
        <f>+I64</f>
        <v>1505337</v>
      </c>
      <c r="K64" s="77"/>
      <c r="L64" s="64">
        <v>1305834.62</v>
      </c>
      <c r="M64" s="77"/>
      <c r="N64" s="77"/>
      <c r="O64" s="64">
        <f>SUM(K64:N64)</f>
        <v>1305834.62</v>
      </c>
      <c r="P64" s="188"/>
      <c r="Q64" s="186">
        <v>1305834.62</v>
      </c>
      <c r="R64" s="77"/>
      <c r="S64" s="77"/>
      <c r="T64" s="211">
        <f>SUM(P64:S64)</f>
        <v>1305834.62</v>
      </c>
      <c r="U64" s="78"/>
      <c r="V64" s="64">
        <f>+J64-T64</f>
        <v>199502.3799999999</v>
      </c>
      <c r="W64" s="78"/>
      <c r="X64" s="79"/>
      <c r="Y64" s="38"/>
      <c r="AA64" s="67"/>
    </row>
    <row r="65" spans="1:27" s="39" customFormat="1" ht="12.75">
      <c r="A65" s="96"/>
      <c r="B65" s="63"/>
      <c r="C65" s="64"/>
      <c r="D65" s="64"/>
      <c r="E65" s="64"/>
      <c r="F65" s="64"/>
      <c r="G65" s="64"/>
      <c r="H65" s="64"/>
      <c r="I65" s="64"/>
      <c r="J65" s="64"/>
      <c r="K65" s="64"/>
      <c r="L65" s="64"/>
      <c r="M65" s="64"/>
      <c r="N65" s="64"/>
      <c r="O65" s="64"/>
      <c r="P65" s="186"/>
      <c r="Q65" s="186"/>
      <c r="R65" s="64"/>
      <c r="S65" s="64"/>
      <c r="T65" s="208"/>
      <c r="U65" s="65"/>
      <c r="V65" s="65"/>
      <c r="W65" s="65"/>
      <c r="X65" s="66"/>
      <c r="Y65" s="38"/>
      <c r="AA65" s="67"/>
    </row>
    <row r="66" spans="1:27" s="39" customFormat="1" ht="15" customHeight="1">
      <c r="A66" s="101" t="s">
        <v>146</v>
      </c>
      <c r="B66" s="93" t="s">
        <v>147</v>
      </c>
      <c r="C66" s="94"/>
      <c r="D66" s="94"/>
      <c r="E66" s="94"/>
      <c r="F66" s="94"/>
      <c r="G66" s="94"/>
      <c r="H66" s="94"/>
      <c r="I66" s="94">
        <f>I67</f>
        <v>268400</v>
      </c>
      <c r="J66" s="94">
        <f>J67</f>
        <v>268400</v>
      </c>
      <c r="K66" s="94">
        <f>K67</f>
        <v>1995</v>
      </c>
      <c r="L66" s="94">
        <f>L67</f>
        <v>26504</v>
      </c>
      <c r="M66" s="94"/>
      <c r="N66" s="94"/>
      <c r="O66" s="94">
        <f aca="true" t="shared" si="9" ref="O66:T66">O67</f>
        <v>28499</v>
      </c>
      <c r="P66" s="193">
        <f t="shared" si="9"/>
        <v>1995</v>
      </c>
      <c r="Q66" s="193">
        <f t="shared" si="9"/>
        <v>26504</v>
      </c>
      <c r="R66" s="94">
        <f t="shared" si="9"/>
        <v>0</v>
      </c>
      <c r="S66" s="94">
        <f t="shared" si="9"/>
        <v>0</v>
      </c>
      <c r="T66" s="193">
        <f t="shared" si="9"/>
        <v>28499</v>
      </c>
      <c r="U66" s="103"/>
      <c r="V66" s="103">
        <f>V67</f>
        <v>239901</v>
      </c>
      <c r="W66" s="103">
        <f>W67</f>
        <v>0</v>
      </c>
      <c r="X66" s="95">
        <f>X67</f>
        <v>0</v>
      </c>
      <c r="Y66" s="38"/>
      <c r="AA66" s="67"/>
    </row>
    <row r="67" spans="1:27" s="39" customFormat="1" ht="15" customHeight="1">
      <c r="A67" s="96" t="s">
        <v>4</v>
      </c>
      <c r="B67" s="63"/>
      <c r="C67" s="64"/>
      <c r="D67" s="64"/>
      <c r="E67" s="64"/>
      <c r="F67" s="64"/>
      <c r="G67" s="64"/>
      <c r="H67" s="64"/>
      <c r="I67" s="64">
        <v>268400</v>
      </c>
      <c r="J67" s="64">
        <f>I67</f>
        <v>268400</v>
      </c>
      <c r="K67" s="64">
        <v>1995</v>
      </c>
      <c r="L67" s="64">
        <v>26504</v>
      </c>
      <c r="M67" s="64"/>
      <c r="N67" s="64"/>
      <c r="O67" s="98">
        <f>SUM(K67:N67)</f>
        <v>28499</v>
      </c>
      <c r="P67" s="186">
        <v>1995</v>
      </c>
      <c r="Q67" s="186">
        <v>26504</v>
      </c>
      <c r="R67" s="64"/>
      <c r="S67" s="64"/>
      <c r="T67" s="211">
        <f>SUM(P67:S67)</f>
        <v>28499</v>
      </c>
      <c r="U67" s="65"/>
      <c r="V67" s="64">
        <f>+J67-T67</f>
        <v>239901</v>
      </c>
      <c r="W67" s="98">
        <f>+O67-T67</f>
        <v>0</v>
      </c>
      <c r="X67" s="66"/>
      <c r="Y67" s="38"/>
      <c r="AA67" s="67"/>
    </row>
    <row r="68" spans="1:27" s="39" customFormat="1" ht="15" customHeight="1">
      <c r="A68" s="96"/>
      <c r="B68" s="63"/>
      <c r="C68" s="64"/>
      <c r="D68" s="64"/>
      <c r="E68" s="64"/>
      <c r="F68" s="64"/>
      <c r="G68" s="64"/>
      <c r="H68" s="64"/>
      <c r="I68" s="64"/>
      <c r="J68" s="64"/>
      <c r="K68" s="64"/>
      <c r="L68" s="64"/>
      <c r="M68" s="64"/>
      <c r="N68" s="64"/>
      <c r="O68" s="64"/>
      <c r="P68" s="186"/>
      <c r="Q68" s="186"/>
      <c r="R68" s="64"/>
      <c r="S68" s="64"/>
      <c r="T68" s="208"/>
      <c r="U68" s="65"/>
      <c r="V68" s="65"/>
      <c r="W68" s="65"/>
      <c r="X68" s="66"/>
      <c r="Y68" s="38"/>
      <c r="AA68" s="67"/>
    </row>
    <row r="69" spans="1:27" s="39" customFormat="1" ht="19.5" customHeight="1">
      <c r="A69" s="106" t="s">
        <v>107</v>
      </c>
      <c r="B69" s="256" t="s">
        <v>137</v>
      </c>
      <c r="C69" s="108"/>
      <c r="D69" s="108"/>
      <c r="E69" s="108"/>
      <c r="F69" s="108"/>
      <c r="G69" s="108"/>
      <c r="H69" s="108"/>
      <c r="I69" s="109">
        <f aca="true" t="shared" si="10" ref="I69:T69">I70</f>
        <v>146000</v>
      </c>
      <c r="J69" s="109">
        <f t="shared" si="10"/>
        <v>146000</v>
      </c>
      <c r="K69" s="109">
        <f t="shared" si="10"/>
        <v>3000</v>
      </c>
      <c r="L69" s="109">
        <f t="shared" si="10"/>
        <v>57000</v>
      </c>
      <c r="M69" s="109">
        <f t="shared" si="10"/>
        <v>0</v>
      </c>
      <c r="N69" s="109">
        <f t="shared" si="10"/>
        <v>0</v>
      </c>
      <c r="O69" s="109">
        <f t="shared" si="10"/>
        <v>60000</v>
      </c>
      <c r="P69" s="257">
        <f t="shared" si="10"/>
        <v>0</v>
      </c>
      <c r="Q69" s="257">
        <f t="shared" si="10"/>
        <v>60000</v>
      </c>
      <c r="R69" s="109">
        <f t="shared" si="10"/>
        <v>0</v>
      </c>
      <c r="S69" s="109">
        <f t="shared" si="10"/>
        <v>0</v>
      </c>
      <c r="T69" s="257">
        <f t="shared" si="10"/>
        <v>60000</v>
      </c>
      <c r="U69" s="103"/>
      <c r="V69" s="103">
        <f>V70</f>
        <v>86000</v>
      </c>
      <c r="W69" s="103">
        <f>W70</f>
        <v>0</v>
      </c>
      <c r="X69" s="95">
        <f>X70</f>
        <v>0</v>
      </c>
      <c r="Y69" s="38"/>
      <c r="AA69" s="67"/>
    </row>
    <row r="70" spans="1:27" s="39" customFormat="1" ht="15.75" customHeight="1">
      <c r="A70" s="96" t="s">
        <v>4</v>
      </c>
      <c r="B70" s="110"/>
      <c r="C70" s="64"/>
      <c r="D70" s="64"/>
      <c r="E70" s="64"/>
      <c r="F70" s="64"/>
      <c r="G70" s="64"/>
      <c r="H70" s="64"/>
      <c r="I70" s="88">
        <v>146000</v>
      </c>
      <c r="J70" s="88">
        <f>I70</f>
        <v>146000</v>
      </c>
      <c r="K70" s="88">
        <v>3000</v>
      </c>
      <c r="L70" s="64">
        <v>57000</v>
      </c>
      <c r="M70" s="64"/>
      <c r="N70" s="64"/>
      <c r="O70" s="64">
        <f>SUM(K70:N70)</f>
        <v>60000</v>
      </c>
      <c r="P70" s="190"/>
      <c r="Q70" s="190">
        <v>60000</v>
      </c>
      <c r="R70" s="88"/>
      <c r="S70" s="88"/>
      <c r="T70" s="211">
        <f>SUM(P70:S70)</f>
        <v>60000</v>
      </c>
      <c r="U70" s="65"/>
      <c r="V70" s="64">
        <f>+J70-T70</f>
        <v>86000</v>
      </c>
      <c r="W70" s="98">
        <f>+O70-T70</f>
        <v>0</v>
      </c>
      <c r="X70" s="66"/>
      <c r="Y70" s="38"/>
      <c r="AA70" s="67"/>
    </row>
    <row r="71" spans="1:27" s="39" customFormat="1" ht="13.5" thickBot="1">
      <c r="A71" s="153"/>
      <c r="B71" s="154"/>
      <c r="C71" s="155"/>
      <c r="D71" s="156"/>
      <c r="E71" s="156"/>
      <c r="F71" s="156"/>
      <c r="G71" s="156"/>
      <c r="H71" s="156"/>
      <c r="I71" s="157"/>
      <c r="J71" s="157"/>
      <c r="K71" s="157"/>
      <c r="L71" s="157"/>
      <c r="M71" s="157"/>
      <c r="N71" s="157"/>
      <c r="O71" s="157"/>
      <c r="P71" s="196"/>
      <c r="Q71" s="196"/>
      <c r="R71" s="157"/>
      <c r="S71" s="157"/>
      <c r="T71" s="212"/>
      <c r="U71" s="119"/>
      <c r="V71" s="119"/>
      <c r="W71" s="119"/>
      <c r="X71" s="120"/>
      <c r="Y71" s="38"/>
      <c r="AA71" s="67"/>
    </row>
    <row r="72" spans="1:27" s="39" customFormat="1" ht="19.5" customHeight="1" thickBot="1" thickTop="1">
      <c r="A72" s="158" t="s">
        <v>108</v>
      </c>
      <c r="B72" s="159"/>
      <c r="C72" s="111">
        <v>0</v>
      </c>
      <c r="D72" s="111">
        <v>0</v>
      </c>
      <c r="E72" s="111">
        <v>0</v>
      </c>
      <c r="F72" s="111">
        <v>0</v>
      </c>
      <c r="G72" s="111">
        <v>0</v>
      </c>
      <c r="H72" s="111">
        <v>0</v>
      </c>
      <c r="I72" s="160">
        <f>I33+I39+I42+I45+I51+I69+I48+I36+I66+I63+I60+I57+I54</f>
        <v>22678422</v>
      </c>
      <c r="J72" s="160">
        <f>J33+J39+J42+J45+J51+J69+J48+J36+J66+J63+J60+J57+J54</f>
        <v>22678422</v>
      </c>
      <c r="K72" s="160">
        <f aca="true" t="shared" si="11" ref="K72:X72">K33+K39+K42+K45+K51+K69+K48+K36+K66+K63+K60+K57+K54</f>
        <v>2598014.09</v>
      </c>
      <c r="L72" s="160">
        <f t="shared" si="11"/>
        <v>15897491.120000001</v>
      </c>
      <c r="M72" s="160">
        <f t="shared" si="11"/>
        <v>0</v>
      </c>
      <c r="N72" s="160">
        <f t="shared" si="11"/>
        <v>0</v>
      </c>
      <c r="O72" s="160">
        <f t="shared" si="11"/>
        <v>18495505.21</v>
      </c>
      <c r="P72" s="160">
        <f t="shared" si="11"/>
        <v>2181784.06</v>
      </c>
      <c r="Q72" s="197">
        <f>Q33+Q39+Q42+Q45+Q51+Q69+Q48+Q36+Q66+Q63+Q60+Q57+Q54</f>
        <v>16159631.360000001</v>
      </c>
      <c r="R72" s="160">
        <f t="shared" si="11"/>
        <v>0</v>
      </c>
      <c r="S72" s="160">
        <f t="shared" si="11"/>
        <v>0</v>
      </c>
      <c r="T72" s="160">
        <f t="shared" si="11"/>
        <v>18341415.42</v>
      </c>
      <c r="U72" s="160">
        <f t="shared" si="11"/>
        <v>0</v>
      </c>
      <c r="V72" s="160">
        <f t="shared" si="11"/>
        <v>4182916.7899999996</v>
      </c>
      <c r="W72" s="160">
        <f t="shared" si="11"/>
        <v>154089.79000000004</v>
      </c>
      <c r="X72" s="241">
        <f t="shared" si="11"/>
        <v>0</v>
      </c>
      <c r="Y72" s="38"/>
      <c r="AA72" s="67"/>
    </row>
    <row r="73" spans="1:27" s="39" customFormat="1" ht="19.5" customHeight="1" thickBot="1" thickTop="1">
      <c r="A73" s="161" t="s">
        <v>117</v>
      </c>
      <c r="B73" s="228"/>
      <c r="C73" s="162">
        <f aca="true" t="shared" si="12" ref="C73:T73">C72+C29</f>
        <v>171031000</v>
      </c>
      <c r="D73" s="162">
        <f t="shared" si="12"/>
        <v>0</v>
      </c>
      <c r="E73" s="162">
        <f t="shared" si="12"/>
        <v>171031000</v>
      </c>
      <c r="F73" s="162">
        <f t="shared" si="12"/>
        <v>171031000</v>
      </c>
      <c r="G73" s="162">
        <f t="shared" si="12"/>
        <v>0</v>
      </c>
      <c r="H73" s="162">
        <f t="shared" si="12"/>
        <v>0</v>
      </c>
      <c r="I73" s="162">
        <f t="shared" si="12"/>
        <v>22678422</v>
      </c>
      <c r="J73" s="162">
        <f t="shared" si="12"/>
        <v>193709422</v>
      </c>
      <c r="K73" s="162">
        <f t="shared" si="12"/>
        <v>42768735.06999999</v>
      </c>
      <c r="L73" s="162">
        <f t="shared" si="12"/>
        <v>68945697.61</v>
      </c>
      <c r="M73" s="162">
        <f t="shared" si="12"/>
        <v>0</v>
      </c>
      <c r="N73" s="162">
        <f t="shared" si="12"/>
        <v>0</v>
      </c>
      <c r="O73" s="162">
        <f t="shared" si="12"/>
        <v>111714432.68</v>
      </c>
      <c r="P73" s="198">
        <f t="shared" si="12"/>
        <v>42078991.65</v>
      </c>
      <c r="Q73" s="198">
        <f t="shared" si="12"/>
        <v>69384794.63</v>
      </c>
      <c r="R73" s="162">
        <f t="shared" si="12"/>
        <v>0</v>
      </c>
      <c r="S73" s="162">
        <f t="shared" si="12"/>
        <v>0</v>
      </c>
      <c r="T73" s="198">
        <f t="shared" si="12"/>
        <v>111463786.28</v>
      </c>
      <c r="U73" s="162"/>
      <c r="V73" s="162">
        <f>V72+V29</f>
        <v>81994989.32</v>
      </c>
      <c r="W73" s="162">
        <f>W72+W29</f>
        <v>156009.79000000004</v>
      </c>
      <c r="X73" s="176">
        <f>X72+X29</f>
        <v>94636.61</v>
      </c>
      <c r="Y73" s="38"/>
      <c r="AA73" s="67"/>
    </row>
    <row r="74" spans="1:27" s="39" customFormat="1" ht="13.5" thickTop="1">
      <c r="A74" s="92"/>
      <c r="B74" s="63"/>
      <c r="C74" s="112"/>
      <c r="D74" s="113"/>
      <c r="E74" s="113"/>
      <c r="F74" s="113"/>
      <c r="G74" s="113"/>
      <c r="H74" s="113"/>
      <c r="I74" s="88"/>
      <c r="J74" s="88"/>
      <c r="K74" s="88"/>
      <c r="L74" s="88"/>
      <c r="M74" s="88"/>
      <c r="N74" s="88"/>
      <c r="O74" s="88"/>
      <c r="P74" s="190"/>
      <c r="Q74" s="190"/>
      <c r="R74" s="88"/>
      <c r="S74" s="88"/>
      <c r="T74" s="211"/>
      <c r="U74" s="65"/>
      <c r="V74" s="65">
        <f>+V72-'[1]2018 FAR 1A'!$V$198</f>
        <v>0</v>
      </c>
      <c r="W74" s="65"/>
      <c r="X74" s="66"/>
      <c r="Y74" s="38"/>
      <c r="AA74" s="67"/>
    </row>
    <row r="75" spans="1:27" s="39" customFormat="1" ht="12.75">
      <c r="A75" s="163" t="s">
        <v>141</v>
      </c>
      <c r="B75" s="114" t="s">
        <v>124</v>
      </c>
      <c r="C75" s="64"/>
      <c r="D75" s="64"/>
      <c r="E75" s="64"/>
      <c r="F75" s="64"/>
      <c r="G75" s="64"/>
      <c r="H75" s="64"/>
      <c r="I75" s="64"/>
      <c r="J75" s="64"/>
      <c r="K75" s="77"/>
      <c r="L75" s="77"/>
      <c r="M75" s="77"/>
      <c r="N75" s="77"/>
      <c r="O75" s="77"/>
      <c r="P75" s="188"/>
      <c r="Q75" s="186"/>
      <c r="R75" s="64"/>
      <c r="S75" s="64"/>
      <c r="T75" s="208"/>
      <c r="U75" s="65"/>
      <c r="V75" s="65"/>
      <c r="W75" s="65"/>
      <c r="X75" s="66"/>
      <c r="Y75" s="38"/>
      <c r="AA75" s="67"/>
    </row>
    <row r="76" spans="1:27" s="39" customFormat="1" ht="12.75">
      <c r="A76" s="85" t="s">
        <v>0</v>
      </c>
      <c r="B76" s="63"/>
      <c r="C76" s="64">
        <v>13287000</v>
      </c>
      <c r="D76" s="64"/>
      <c r="E76" s="64">
        <f>D76+C76</f>
        <v>13287000</v>
      </c>
      <c r="F76" s="64">
        <f>E76</f>
        <v>13287000</v>
      </c>
      <c r="G76" s="64"/>
      <c r="H76" s="64"/>
      <c r="I76" s="64"/>
      <c r="J76" s="64">
        <f>F76</f>
        <v>13287000</v>
      </c>
      <c r="K76" s="64">
        <v>3556213.23</v>
      </c>
      <c r="L76" s="64">
        <v>3644495.58</v>
      </c>
      <c r="M76" s="64"/>
      <c r="N76" s="64"/>
      <c r="O76" s="64">
        <f>SUM(K76:N76)</f>
        <v>7200708.8100000005</v>
      </c>
      <c r="P76" s="186">
        <v>3556213.23</v>
      </c>
      <c r="Q76" s="186">
        <v>3634635.78</v>
      </c>
      <c r="R76" s="64"/>
      <c r="S76" s="64"/>
      <c r="T76" s="211">
        <f>SUM(P76:S76)</f>
        <v>7190849.01</v>
      </c>
      <c r="U76" s="65"/>
      <c r="V76" s="65">
        <f>J76-O76</f>
        <v>6086291.1899999995</v>
      </c>
      <c r="W76" s="64"/>
      <c r="X76" s="66">
        <v>9859.8</v>
      </c>
      <c r="Y76" s="38"/>
      <c r="AA76" s="67"/>
    </row>
    <row r="77" spans="1:27" s="39" customFormat="1" ht="15" customHeight="1" thickBot="1">
      <c r="A77" s="115"/>
      <c r="B77" s="229"/>
      <c r="C77" s="116"/>
      <c r="D77" s="117"/>
      <c r="E77" s="117"/>
      <c r="F77" s="117"/>
      <c r="G77" s="117"/>
      <c r="H77" s="117"/>
      <c r="I77" s="117"/>
      <c r="J77" s="118"/>
      <c r="K77" s="118"/>
      <c r="L77" s="118"/>
      <c r="M77" s="118"/>
      <c r="N77" s="118"/>
      <c r="O77" s="118"/>
      <c r="P77" s="199"/>
      <c r="Q77" s="199"/>
      <c r="R77" s="118"/>
      <c r="S77" s="118"/>
      <c r="T77" s="213"/>
      <c r="U77" s="119"/>
      <c r="V77" s="119"/>
      <c r="W77" s="119"/>
      <c r="X77" s="120"/>
      <c r="Y77" s="38"/>
      <c r="AA77" s="67"/>
    </row>
    <row r="78" spans="1:27" s="39" customFormat="1" ht="19.5" customHeight="1" thickBot="1" thickTop="1">
      <c r="A78" s="122" t="s">
        <v>109</v>
      </c>
      <c r="B78" s="229"/>
      <c r="C78" s="164">
        <f>C76</f>
        <v>13287000</v>
      </c>
      <c r="D78" s="165">
        <f>D76</f>
        <v>0</v>
      </c>
      <c r="E78" s="164">
        <f>E76</f>
        <v>13287000</v>
      </c>
      <c r="F78" s="164">
        <f>F76</f>
        <v>13287000</v>
      </c>
      <c r="G78" s="123"/>
      <c r="H78" s="123"/>
      <c r="I78" s="124">
        <v>0</v>
      </c>
      <c r="J78" s="124">
        <f>J76</f>
        <v>13287000</v>
      </c>
      <c r="K78" s="124">
        <f>K76</f>
        <v>3556213.23</v>
      </c>
      <c r="L78" s="124">
        <f aca="true" t="shared" si="13" ref="L78:X78">L76</f>
        <v>3644495.58</v>
      </c>
      <c r="M78" s="124">
        <f t="shared" si="13"/>
        <v>0</v>
      </c>
      <c r="N78" s="124">
        <f t="shared" si="13"/>
        <v>0</v>
      </c>
      <c r="O78" s="124">
        <f t="shared" si="13"/>
        <v>7200708.8100000005</v>
      </c>
      <c r="P78" s="124">
        <f t="shared" si="13"/>
        <v>3556213.23</v>
      </c>
      <c r="Q78" s="200">
        <f t="shared" si="13"/>
        <v>3634635.78</v>
      </c>
      <c r="R78" s="124">
        <f t="shared" si="13"/>
        <v>0</v>
      </c>
      <c r="S78" s="124">
        <f t="shared" si="13"/>
        <v>0</v>
      </c>
      <c r="T78" s="124">
        <f t="shared" si="13"/>
        <v>7190849.01</v>
      </c>
      <c r="U78" s="124">
        <f t="shared" si="13"/>
        <v>0</v>
      </c>
      <c r="V78" s="124">
        <f t="shared" si="13"/>
        <v>6086291.1899999995</v>
      </c>
      <c r="W78" s="124">
        <f t="shared" si="13"/>
        <v>0</v>
      </c>
      <c r="X78" s="177">
        <f t="shared" si="13"/>
        <v>9859.8</v>
      </c>
      <c r="Y78" s="38"/>
      <c r="AA78" s="67"/>
    </row>
    <row r="79" spans="1:27" s="39" customFormat="1" ht="13.5" thickTop="1">
      <c r="A79" s="85"/>
      <c r="B79" s="63"/>
      <c r="C79" s="90"/>
      <c r="D79" s="64"/>
      <c r="E79" s="64"/>
      <c r="F79" s="64"/>
      <c r="G79" s="64"/>
      <c r="H79" s="64"/>
      <c r="I79" s="64"/>
      <c r="J79" s="64"/>
      <c r="K79" s="64"/>
      <c r="L79" s="64"/>
      <c r="M79" s="64"/>
      <c r="N79" s="64"/>
      <c r="O79" s="64"/>
      <c r="P79" s="186"/>
      <c r="Q79" s="186"/>
      <c r="R79" s="64"/>
      <c r="S79" s="64"/>
      <c r="T79" s="208"/>
      <c r="U79" s="65"/>
      <c r="V79" s="65"/>
      <c r="W79" s="65"/>
      <c r="X79" s="66"/>
      <c r="Y79" s="38"/>
      <c r="AA79" s="67"/>
    </row>
    <row r="80" spans="1:27" s="39" customFormat="1" ht="12.75">
      <c r="A80" s="107" t="s">
        <v>142</v>
      </c>
      <c r="B80" s="63"/>
      <c r="C80" s="59"/>
      <c r="D80" s="59"/>
      <c r="E80" s="59"/>
      <c r="F80" s="59"/>
      <c r="G80" s="59"/>
      <c r="H80" s="59"/>
      <c r="I80" s="59"/>
      <c r="J80" s="64"/>
      <c r="K80" s="64"/>
      <c r="L80" s="64"/>
      <c r="M80" s="64"/>
      <c r="N80" s="64"/>
      <c r="O80" s="64"/>
      <c r="P80" s="186"/>
      <c r="Q80" s="186"/>
      <c r="R80" s="64"/>
      <c r="S80" s="64"/>
      <c r="T80" s="208"/>
      <c r="U80" s="65"/>
      <c r="V80" s="65"/>
      <c r="W80" s="65"/>
      <c r="X80" s="66"/>
      <c r="Y80" s="38"/>
      <c r="AA80" s="67"/>
    </row>
    <row r="81" spans="1:27" s="39" customFormat="1" ht="12.75">
      <c r="A81" s="107"/>
      <c r="B81" s="63"/>
      <c r="C81" s="90"/>
      <c r="D81" s="64"/>
      <c r="E81" s="64"/>
      <c r="F81" s="64"/>
      <c r="G81" s="59"/>
      <c r="H81" s="59"/>
      <c r="I81" s="59"/>
      <c r="J81" s="64"/>
      <c r="K81" s="64"/>
      <c r="L81" s="64"/>
      <c r="M81" s="64"/>
      <c r="N81" s="64"/>
      <c r="O81" s="64"/>
      <c r="P81" s="186"/>
      <c r="Q81" s="186"/>
      <c r="R81" s="64"/>
      <c r="S81" s="64"/>
      <c r="T81" s="208"/>
      <c r="U81" s="65"/>
      <c r="V81" s="65"/>
      <c r="W81" s="65"/>
      <c r="X81" s="66"/>
      <c r="Y81" s="38"/>
      <c r="AA81" s="67"/>
    </row>
    <row r="82" spans="1:27" s="39" customFormat="1" ht="12.75">
      <c r="A82" s="107" t="s">
        <v>143</v>
      </c>
      <c r="B82" s="75" t="s">
        <v>129</v>
      </c>
      <c r="C82" s="90"/>
      <c r="D82" s="64"/>
      <c r="E82" s="64"/>
      <c r="F82" s="64"/>
      <c r="G82" s="59"/>
      <c r="H82" s="59"/>
      <c r="I82" s="59"/>
      <c r="J82" s="64"/>
      <c r="K82" s="64"/>
      <c r="L82" s="64"/>
      <c r="M82" s="64"/>
      <c r="N82" s="64"/>
      <c r="O82" s="64"/>
      <c r="P82" s="186"/>
      <c r="Q82" s="186"/>
      <c r="R82" s="64"/>
      <c r="S82" s="64"/>
      <c r="T82" s="208"/>
      <c r="U82" s="65"/>
      <c r="V82" s="65"/>
      <c r="W82" s="64"/>
      <c r="X82" s="66"/>
      <c r="Y82" s="38"/>
      <c r="AA82" s="67"/>
    </row>
    <row r="83" spans="1:27" s="39" customFormat="1" ht="12.75">
      <c r="A83" s="85" t="s">
        <v>0</v>
      </c>
      <c r="B83" s="63"/>
      <c r="C83" s="90"/>
      <c r="D83" s="64"/>
      <c r="E83" s="64"/>
      <c r="F83" s="64"/>
      <c r="G83" s="59"/>
      <c r="H83" s="59"/>
      <c r="I83" s="64">
        <v>2437140.38</v>
      </c>
      <c r="J83" s="64">
        <f>+I83</f>
        <v>2437140.38</v>
      </c>
      <c r="K83" s="64">
        <v>730286.38</v>
      </c>
      <c r="L83" s="64">
        <v>1706853.04</v>
      </c>
      <c r="M83" s="64"/>
      <c r="N83" s="64"/>
      <c r="O83" s="64">
        <f>SUM(K83:N83)</f>
        <v>2437139.42</v>
      </c>
      <c r="P83" s="186">
        <v>600005.73</v>
      </c>
      <c r="Q83" s="186">
        <v>1809183.69</v>
      </c>
      <c r="R83" s="64"/>
      <c r="S83" s="64"/>
      <c r="T83" s="211">
        <f>SUM(P83:S83)</f>
        <v>2409189.42</v>
      </c>
      <c r="U83" s="65"/>
      <c r="V83" s="65">
        <f>+J83-O83</f>
        <v>0.9599999999627471</v>
      </c>
      <c r="W83" s="64">
        <f>+O83-T83</f>
        <v>27950</v>
      </c>
      <c r="X83" s="66"/>
      <c r="Y83" s="38"/>
      <c r="AA83" s="67"/>
    </row>
    <row r="84" spans="1:27" s="39" customFormat="1" ht="12.75">
      <c r="A84" s="107" t="s">
        <v>163</v>
      </c>
      <c r="B84" s="63" t="s">
        <v>164</v>
      </c>
      <c r="C84" s="90"/>
      <c r="D84" s="64"/>
      <c r="E84" s="64"/>
      <c r="F84" s="64"/>
      <c r="G84" s="59"/>
      <c r="H84" s="59"/>
      <c r="I84" s="64"/>
      <c r="J84" s="64"/>
      <c r="K84" s="64"/>
      <c r="L84" s="64"/>
      <c r="M84" s="64"/>
      <c r="N84" s="64"/>
      <c r="O84" s="64"/>
      <c r="P84" s="186"/>
      <c r="Q84" s="186"/>
      <c r="R84" s="64"/>
      <c r="S84" s="64"/>
      <c r="T84" s="211"/>
      <c r="U84" s="65"/>
      <c r="V84" s="65"/>
      <c r="W84" s="64"/>
      <c r="X84" s="66"/>
      <c r="Y84" s="38"/>
      <c r="AA84" s="67"/>
    </row>
    <row r="85" spans="1:27" s="39" customFormat="1" ht="12.75">
      <c r="A85" s="85" t="s">
        <v>0</v>
      </c>
      <c r="B85" s="63"/>
      <c r="C85" s="90">
        <v>202000</v>
      </c>
      <c r="D85" s="64"/>
      <c r="E85" s="64">
        <f>+C85</f>
        <v>202000</v>
      </c>
      <c r="F85" s="64">
        <v>202000</v>
      </c>
      <c r="G85" s="59"/>
      <c r="H85" s="59"/>
      <c r="I85" s="64"/>
      <c r="J85" s="64">
        <f>+F85</f>
        <v>202000</v>
      </c>
      <c r="K85" s="64"/>
      <c r="L85" s="64">
        <v>154000</v>
      </c>
      <c r="M85" s="64"/>
      <c r="N85" s="64"/>
      <c r="O85" s="64">
        <f>SUM(K85:N85)</f>
        <v>154000</v>
      </c>
      <c r="P85" s="186"/>
      <c r="Q85" s="186">
        <v>148000</v>
      </c>
      <c r="R85" s="64"/>
      <c r="S85" s="64"/>
      <c r="T85" s="211">
        <f>SUM(P85:S85)</f>
        <v>148000</v>
      </c>
      <c r="U85" s="65"/>
      <c r="V85" s="65">
        <f>+J85-O85</f>
        <v>48000</v>
      </c>
      <c r="W85" s="64"/>
      <c r="X85" s="66">
        <v>6000</v>
      </c>
      <c r="Y85" s="38"/>
      <c r="AA85" s="67"/>
    </row>
    <row r="86" spans="1:27" s="39" customFormat="1" ht="12.75">
      <c r="A86" s="107" t="s">
        <v>144</v>
      </c>
      <c r="B86" s="75" t="s">
        <v>129</v>
      </c>
      <c r="C86" s="90"/>
      <c r="D86" s="64"/>
      <c r="E86" s="64"/>
      <c r="F86" s="64"/>
      <c r="G86" s="59"/>
      <c r="H86" s="59"/>
      <c r="I86" s="59"/>
      <c r="J86" s="64"/>
      <c r="K86" s="64"/>
      <c r="L86" s="64"/>
      <c r="M86" s="64"/>
      <c r="N86" s="64"/>
      <c r="O86" s="64"/>
      <c r="P86" s="186"/>
      <c r="Q86" s="186"/>
      <c r="R86" s="64"/>
      <c r="S86" s="64"/>
      <c r="T86" s="208"/>
      <c r="U86" s="65"/>
      <c r="V86" s="65"/>
      <c r="W86" s="64"/>
      <c r="X86" s="66"/>
      <c r="Y86" s="38"/>
      <c r="AA86" s="67"/>
    </row>
    <row r="87" spans="1:27" s="39" customFormat="1" ht="12.75">
      <c r="A87" s="121" t="s">
        <v>4</v>
      </c>
      <c r="B87" s="63"/>
      <c r="C87" s="90"/>
      <c r="D87" s="64"/>
      <c r="E87" s="64"/>
      <c r="F87" s="64"/>
      <c r="G87" s="59"/>
      <c r="H87" s="59"/>
      <c r="I87" s="64">
        <v>788000</v>
      </c>
      <c r="J87" s="64">
        <f>I87</f>
        <v>788000</v>
      </c>
      <c r="K87" s="64">
        <v>508000</v>
      </c>
      <c r="L87" s="64">
        <v>280000</v>
      </c>
      <c r="M87" s="64"/>
      <c r="N87" s="64"/>
      <c r="O87" s="64">
        <f>SUM(K87:N87)</f>
        <v>788000</v>
      </c>
      <c r="P87" s="186">
        <v>508000</v>
      </c>
      <c r="Q87" s="186">
        <v>280000</v>
      </c>
      <c r="R87" s="64"/>
      <c r="S87" s="64"/>
      <c r="T87" s="211">
        <f>SUM(P87:S87)</f>
        <v>788000</v>
      </c>
      <c r="U87" s="65"/>
      <c r="V87" s="65">
        <f>+J87-O87</f>
        <v>0</v>
      </c>
      <c r="W87" s="64">
        <f>+O87-T87</f>
        <v>0</v>
      </c>
      <c r="X87" s="66"/>
      <c r="Y87" s="38"/>
      <c r="AA87" s="67"/>
    </row>
    <row r="88" spans="1:27" s="39" customFormat="1" ht="12.75">
      <c r="A88" s="107" t="s">
        <v>165</v>
      </c>
      <c r="B88" s="63" t="s">
        <v>129</v>
      </c>
      <c r="C88" s="90"/>
      <c r="D88" s="64"/>
      <c r="E88" s="64"/>
      <c r="F88" s="64"/>
      <c r="G88" s="59"/>
      <c r="H88" s="59"/>
      <c r="I88" s="64"/>
      <c r="J88" s="64"/>
      <c r="K88" s="64"/>
      <c r="L88" s="64"/>
      <c r="M88" s="64"/>
      <c r="N88" s="64"/>
      <c r="O88" s="64"/>
      <c r="P88" s="186"/>
      <c r="Q88" s="186"/>
      <c r="R88" s="64"/>
      <c r="S88" s="64"/>
      <c r="T88" s="211"/>
      <c r="U88" s="65"/>
      <c r="V88" s="65"/>
      <c r="W88" s="64"/>
      <c r="X88" s="66"/>
      <c r="Y88" s="38"/>
      <c r="AA88" s="67"/>
    </row>
    <row r="89" spans="1:27" s="39" customFormat="1" ht="12.75">
      <c r="A89" s="121" t="s">
        <v>4</v>
      </c>
      <c r="B89" s="63"/>
      <c r="C89" s="90"/>
      <c r="D89" s="64"/>
      <c r="E89" s="64"/>
      <c r="F89" s="64"/>
      <c r="G89" s="59"/>
      <c r="H89" s="59"/>
      <c r="I89" s="64">
        <v>655000</v>
      </c>
      <c r="J89" s="64">
        <f>I89</f>
        <v>655000</v>
      </c>
      <c r="K89" s="64"/>
      <c r="L89" s="64">
        <v>655000</v>
      </c>
      <c r="M89" s="64"/>
      <c r="N89" s="64"/>
      <c r="O89" s="64">
        <f>SUM(K89:N89)</f>
        <v>655000</v>
      </c>
      <c r="P89" s="186"/>
      <c r="Q89" s="186">
        <v>655000</v>
      </c>
      <c r="R89" s="64"/>
      <c r="S89" s="64"/>
      <c r="T89" s="211">
        <f>SUM(P89:S89)</f>
        <v>655000</v>
      </c>
      <c r="U89" s="65"/>
      <c r="V89" s="65">
        <f>+J89-O89</f>
        <v>0</v>
      </c>
      <c r="W89" s="64">
        <f>+O89-T89</f>
        <v>0</v>
      </c>
      <c r="X89" s="66"/>
      <c r="Y89" s="38"/>
      <c r="AA89" s="67"/>
    </row>
    <row r="90" spans="1:27" s="39" customFormat="1" ht="12.75">
      <c r="A90" s="107" t="s">
        <v>145</v>
      </c>
      <c r="B90" s="93" t="s">
        <v>131</v>
      </c>
      <c r="C90" s="90"/>
      <c r="D90" s="64"/>
      <c r="E90" s="64"/>
      <c r="F90" s="64"/>
      <c r="G90" s="64"/>
      <c r="H90" s="64"/>
      <c r="I90" s="64"/>
      <c r="J90" s="64"/>
      <c r="K90" s="64"/>
      <c r="L90" s="64"/>
      <c r="M90" s="64"/>
      <c r="N90" s="64"/>
      <c r="O90" s="64">
        <f>SUM(K90:N90)</f>
        <v>0</v>
      </c>
      <c r="P90" s="186"/>
      <c r="Q90" s="186"/>
      <c r="R90" s="64"/>
      <c r="S90" s="64"/>
      <c r="T90" s="208"/>
      <c r="U90" s="65"/>
      <c r="V90" s="65">
        <f>J90-O90</f>
        <v>0</v>
      </c>
      <c r="W90" s="64"/>
      <c r="X90" s="66"/>
      <c r="Y90" s="38"/>
      <c r="AA90" s="67"/>
    </row>
    <row r="91" spans="1:27" s="39" customFormat="1" ht="12.75" customHeight="1">
      <c r="A91" s="121" t="s">
        <v>4</v>
      </c>
      <c r="B91" s="63"/>
      <c r="C91" s="64"/>
      <c r="D91" s="64"/>
      <c r="E91" s="64"/>
      <c r="F91" s="64"/>
      <c r="G91" s="59"/>
      <c r="H91" s="59"/>
      <c r="I91" s="64">
        <v>5481674</v>
      </c>
      <c r="J91" s="64">
        <f>I91</f>
        <v>5481674</v>
      </c>
      <c r="K91" s="64">
        <v>687905.66</v>
      </c>
      <c r="L91" s="64">
        <v>1433141.91</v>
      </c>
      <c r="M91" s="64"/>
      <c r="N91" s="64"/>
      <c r="O91" s="64">
        <f>SUM(K91:N91)</f>
        <v>2121047.57</v>
      </c>
      <c r="P91" s="186">
        <v>685985.66</v>
      </c>
      <c r="Q91" s="186">
        <v>1435061.91</v>
      </c>
      <c r="R91" s="64"/>
      <c r="S91" s="64"/>
      <c r="T91" s="211">
        <f>SUM(P91:S91)</f>
        <v>2121047.57</v>
      </c>
      <c r="U91" s="65"/>
      <c r="V91" s="65">
        <f>+I91-O91</f>
        <v>3360626.43</v>
      </c>
      <c r="W91" s="64">
        <f>+O91-T91</f>
        <v>0</v>
      </c>
      <c r="X91" s="66"/>
      <c r="Y91" s="38"/>
      <c r="AA91" s="67"/>
    </row>
    <row r="92" spans="1:27" s="39" customFormat="1" ht="13.5" thickBot="1">
      <c r="A92" s="115"/>
      <c r="B92" s="229"/>
      <c r="C92" s="242"/>
      <c r="D92" s="118"/>
      <c r="E92" s="118"/>
      <c r="F92" s="118"/>
      <c r="G92" s="117"/>
      <c r="H92" s="117"/>
      <c r="I92" s="117"/>
      <c r="J92" s="118"/>
      <c r="K92" s="118"/>
      <c r="L92" s="118"/>
      <c r="M92" s="118"/>
      <c r="N92" s="118"/>
      <c r="O92" s="118"/>
      <c r="P92" s="199"/>
      <c r="Q92" s="199"/>
      <c r="R92" s="118"/>
      <c r="S92" s="118"/>
      <c r="T92" s="213"/>
      <c r="U92" s="119"/>
      <c r="V92" s="119"/>
      <c r="W92" s="119"/>
      <c r="X92" s="120"/>
      <c r="Y92" s="38"/>
      <c r="AA92" s="67"/>
    </row>
    <row r="93" spans="1:27" s="39" customFormat="1" ht="19.5" customHeight="1" thickBot="1" thickTop="1">
      <c r="A93" s="122" t="s">
        <v>110</v>
      </c>
      <c r="B93" s="230"/>
      <c r="C93" s="124">
        <f>SUM(C83:C92)</f>
        <v>202000</v>
      </c>
      <c r="D93" s="124">
        <f>SUM(D83:D92)</f>
        <v>0</v>
      </c>
      <c r="E93" s="124">
        <f>SUM(E83:E92)</f>
        <v>202000</v>
      </c>
      <c r="F93" s="124">
        <f>SUM(F83:F92)</f>
        <v>202000</v>
      </c>
      <c r="G93" s="123"/>
      <c r="H93" s="123"/>
      <c r="I93" s="124">
        <f>SUM(I83:I92)</f>
        <v>9361814.379999999</v>
      </c>
      <c r="J93" s="124">
        <f>SUM(J83:J91)</f>
        <v>9563814.379999999</v>
      </c>
      <c r="K93" s="124">
        <f>SUM(K82:K92)</f>
        <v>1926192.04</v>
      </c>
      <c r="L93" s="124">
        <f aca="true" t="shared" si="14" ref="L93:X93">SUM(L82:L92)</f>
        <v>4228994.95</v>
      </c>
      <c r="M93" s="124">
        <f t="shared" si="14"/>
        <v>0</v>
      </c>
      <c r="N93" s="124">
        <f t="shared" si="14"/>
        <v>0</v>
      </c>
      <c r="O93" s="124">
        <f t="shared" si="14"/>
        <v>6155186.99</v>
      </c>
      <c r="P93" s="124">
        <f t="shared" si="14"/>
        <v>1793991.3900000001</v>
      </c>
      <c r="Q93" s="200">
        <f t="shared" si="14"/>
        <v>4327245.6</v>
      </c>
      <c r="R93" s="124">
        <f t="shared" si="14"/>
        <v>0</v>
      </c>
      <c r="S93" s="124">
        <f t="shared" si="14"/>
        <v>0</v>
      </c>
      <c r="T93" s="124">
        <f t="shared" si="14"/>
        <v>6121236.99</v>
      </c>
      <c r="U93" s="124">
        <f t="shared" si="14"/>
        <v>0</v>
      </c>
      <c r="V93" s="124">
        <f t="shared" si="14"/>
        <v>3408627.39</v>
      </c>
      <c r="W93" s="124">
        <f t="shared" si="14"/>
        <v>27950</v>
      </c>
      <c r="X93" s="246">
        <f t="shared" si="14"/>
        <v>6000</v>
      </c>
      <c r="Y93" s="38"/>
      <c r="AA93" s="67"/>
    </row>
    <row r="94" spans="1:27" s="39" customFormat="1" ht="14.25" thickBot="1" thickTop="1">
      <c r="A94" s="85"/>
      <c r="B94" s="63"/>
      <c r="C94" s="58"/>
      <c r="D94" s="59"/>
      <c r="E94" s="59"/>
      <c r="F94" s="59"/>
      <c r="G94" s="59"/>
      <c r="H94" s="59"/>
      <c r="I94" s="59"/>
      <c r="J94" s="64"/>
      <c r="K94" s="64"/>
      <c r="L94" s="64"/>
      <c r="M94" s="64"/>
      <c r="N94" s="64"/>
      <c r="O94" s="64"/>
      <c r="P94" s="186"/>
      <c r="Q94" s="186"/>
      <c r="R94" s="64"/>
      <c r="S94" s="64"/>
      <c r="T94" s="208"/>
      <c r="U94" s="65"/>
      <c r="V94" s="65"/>
      <c r="W94" s="65"/>
      <c r="X94" s="66"/>
      <c r="Y94" s="38"/>
      <c r="AA94" s="67"/>
    </row>
    <row r="95" spans="1:27" s="39" customFormat="1" ht="19.5" customHeight="1" thickBot="1">
      <c r="A95" s="166" t="s">
        <v>111</v>
      </c>
      <c r="B95" s="167"/>
      <c r="C95" s="168">
        <f>C78+C73</f>
        <v>184318000</v>
      </c>
      <c r="D95" s="168">
        <f>D78+D73</f>
        <v>0</v>
      </c>
      <c r="E95" s="168">
        <f>E78+E73</f>
        <v>184318000</v>
      </c>
      <c r="F95" s="168">
        <f>F78+F73</f>
        <v>184318000</v>
      </c>
      <c r="G95" s="168"/>
      <c r="H95" s="168"/>
      <c r="I95" s="169">
        <f>I93+I78+I73</f>
        <v>32040236.38</v>
      </c>
      <c r="J95" s="169">
        <f>J93+J78+J73</f>
        <v>216560236.38</v>
      </c>
      <c r="K95" s="169">
        <f>K93+K78+K73</f>
        <v>48251140.33999999</v>
      </c>
      <c r="L95" s="169">
        <f>L93+L78+L73</f>
        <v>76819188.14</v>
      </c>
      <c r="M95" s="168"/>
      <c r="N95" s="169">
        <f>N93+N78+N73</f>
        <v>0</v>
      </c>
      <c r="O95" s="169">
        <f>O93+O78+O73</f>
        <v>125070328.48</v>
      </c>
      <c r="P95" s="201">
        <f aca="true" t="shared" si="15" ref="P95:X95">P93+P78+P73</f>
        <v>47429196.269999996</v>
      </c>
      <c r="Q95" s="201">
        <f t="shared" si="15"/>
        <v>77346676.00999999</v>
      </c>
      <c r="R95" s="201">
        <f t="shared" si="15"/>
        <v>0</v>
      </c>
      <c r="S95" s="201">
        <f t="shared" si="15"/>
        <v>0</v>
      </c>
      <c r="T95" s="201">
        <f>T93+T78+T73</f>
        <v>124775872.28</v>
      </c>
      <c r="U95" s="201">
        <f t="shared" si="15"/>
        <v>0</v>
      </c>
      <c r="V95" s="201">
        <f t="shared" si="15"/>
        <v>91489907.89999999</v>
      </c>
      <c r="W95" s="201">
        <f t="shared" si="15"/>
        <v>183959.79000000004</v>
      </c>
      <c r="X95" s="247">
        <f t="shared" si="15"/>
        <v>110496.41</v>
      </c>
      <c r="Y95" s="38"/>
      <c r="AA95" s="67"/>
    </row>
    <row r="96" spans="1:27" s="39" customFormat="1" ht="12.75">
      <c r="A96" s="220" t="s">
        <v>0</v>
      </c>
      <c r="B96" s="170"/>
      <c r="C96" s="90">
        <f>+C23+C76+C83+C85</f>
        <v>157740000</v>
      </c>
      <c r="D96" s="90">
        <f>+D23+D76+D83</f>
        <v>0</v>
      </c>
      <c r="E96" s="90">
        <f>+E23+E76+E83+E85</f>
        <v>157740000</v>
      </c>
      <c r="F96" s="90">
        <f>+F23+F76+F83+F85</f>
        <v>157740000</v>
      </c>
      <c r="G96" s="90">
        <f>+G23+G76+G83</f>
        <v>0</v>
      </c>
      <c r="H96" s="90">
        <f>+H23+H76+H83</f>
        <v>0</v>
      </c>
      <c r="I96" s="90">
        <f>+I23+I76+I83+I85</f>
        <v>2437140.38</v>
      </c>
      <c r="J96" s="90">
        <f>+J23+J76+J83+J85</f>
        <v>160177140.38</v>
      </c>
      <c r="K96" s="90">
        <f>+K23+K76+K83+K85</f>
        <v>40672775.53</v>
      </c>
      <c r="L96" s="90">
        <f>+L23+L76+L83+L85</f>
        <v>51888006.4</v>
      </c>
      <c r="M96" s="90">
        <f>+M23+M76+M83</f>
        <v>0</v>
      </c>
      <c r="N96" s="90">
        <f>+N23+N76+N83</f>
        <v>0</v>
      </c>
      <c r="O96" s="90">
        <f>+O23+O76+O83+O85</f>
        <v>92560781.93</v>
      </c>
      <c r="P96" s="90">
        <f>+P23+P76+P83+P85</f>
        <v>40384286.32999999</v>
      </c>
      <c r="Q96" s="202">
        <f>+Q23+Q76+Q83+Q85</f>
        <v>52040878.98</v>
      </c>
      <c r="R96" s="90">
        <f>+R23+R76+R83</f>
        <v>0</v>
      </c>
      <c r="S96" s="90">
        <f>+S23+S76+S83</f>
        <v>0</v>
      </c>
      <c r="T96" s="90">
        <f>+T23+T76+T83+T85</f>
        <v>92425165.31</v>
      </c>
      <c r="U96" s="90">
        <f>+U23+U76+U83+U85</f>
        <v>0</v>
      </c>
      <c r="V96" s="90">
        <f>+V23+V76+V83+V85</f>
        <v>67616358.44999999</v>
      </c>
      <c r="W96" s="90">
        <f>+W23+W76+W83+W85</f>
        <v>27950</v>
      </c>
      <c r="X96" s="178">
        <f>+X23+X76+X83+X85</f>
        <v>107666.62000000001</v>
      </c>
      <c r="Y96" s="38"/>
      <c r="AA96" s="67"/>
    </row>
    <row r="97" spans="1:27" s="39" customFormat="1" ht="12.75">
      <c r="A97" s="220" t="s">
        <v>4</v>
      </c>
      <c r="B97" s="97"/>
      <c r="C97" s="90">
        <f>+C24+C26+C33+C36+C39+C42+C45+C48+C51+C66+C69+C87+C91+C54+C57+C60+C63+C89</f>
        <v>26780000</v>
      </c>
      <c r="D97" s="90">
        <f>+D24+D26+D33+D36+D39+D42+D45+D48+D51+D66+D69+D87+D91</f>
        <v>0</v>
      </c>
      <c r="E97" s="90">
        <f>+E24+E26+E33+E36+E39+E42+E45+E48+E51+E66+E69+E87+E91+E54+E57+E60+E63+E89</f>
        <v>26780000</v>
      </c>
      <c r="F97" s="90">
        <f>+F24+F26+F33+F36+F39+F42+F45+F48+F51+F66+F69+F87+F91+F54+F57+F60+F63+F89</f>
        <v>26780000</v>
      </c>
      <c r="G97" s="90">
        <f>+G24+G26+G33+G36+G39+G42+G45+G48+G51+G66+G69+G87+G91</f>
        <v>0</v>
      </c>
      <c r="H97" s="90">
        <f>+H24+H26+H33+H36+H39+H42+H45+H48+H51+H66+H69+H87+H91</f>
        <v>0</v>
      </c>
      <c r="I97" s="90">
        <f>+I24+I26+I33+I36+I39+I42+I45+I48+I51+I66+I69+I87+I91+I54+I57+I60+I63+I89</f>
        <v>29603096</v>
      </c>
      <c r="J97" s="90">
        <f>+J24+J26+J33+J36+J39+J42+J45+J48+J51+J66+J69+J87+J91+J54+J57+J60+J63+J89</f>
        <v>56383096</v>
      </c>
      <c r="K97" s="90">
        <f>+K24+K26+K33+K36+K39+K42+K45+K48+K51+K66+K69+K87+K91+K54+K57+K60+K63+K89</f>
        <v>7578364.81</v>
      </c>
      <c r="L97" s="90">
        <f>+L24+L26+L33+L36+L39+L42+L45+L48+L51+L66+L69+L87+L91+L54+L57+L60+L63+L89</f>
        <v>24931181.740000006</v>
      </c>
      <c r="M97" s="90">
        <f>+M24+M26+M33+M36+M39+M42+M45+M48+M51+M66+M69+M87+M91</f>
        <v>0</v>
      </c>
      <c r="N97" s="90">
        <f>+N24+N26+N33+N36+N39+N42+N45+N48+N51+N66+N69+N87+N91</f>
        <v>0</v>
      </c>
      <c r="O97" s="90">
        <f>+O24+O26+O33+O36+O39+O42+O45+O48+O51+O66+O69+O87+O91+O54+O57+O60+O63+O89</f>
        <v>32509546.55</v>
      </c>
      <c r="P97" s="90">
        <f>+P24+P26+P33+P36+P39+P42+P45+P48+P51+P66+P69+P87+P91+P54+P57+P60+P63+P89</f>
        <v>7044909.94</v>
      </c>
      <c r="Q97" s="202">
        <f>+Q24+Q26+Q33+Q36+Q39+Q42+Q45+Q48+Q51+Q66+Q69+Q87+Q91+Q54+Q57+Q60+Q63+Q89</f>
        <v>25305797.030000005</v>
      </c>
      <c r="R97" s="90">
        <f>+R24+R26+R33+R36+R39+R42+R45+R48+R51+R66+R69+R87+R91</f>
        <v>0</v>
      </c>
      <c r="S97" s="90">
        <f>+S24+S26+S33+S36+S39+S42+S45+S48+S51+S66+S69+S87+S91</f>
        <v>0</v>
      </c>
      <c r="T97" s="90">
        <f>+T24+T26+T33+T36+T39+T42+T45+T48+T51+T66+T69+T87+T91+T54+T57+T60+T63+T89</f>
        <v>32350706.970000003</v>
      </c>
      <c r="U97" s="90">
        <f>+U24+U26+U33+U36+U39+U42+U45+U48+U51+U66+U69+U87+U91+U54+U57+U60+U63+U89</f>
        <v>0</v>
      </c>
      <c r="V97" s="90">
        <f>+V24+V26+V33+V36+V39+V42+V45+V48+V51+V66+V69+V87+V91+V54+V57+V60+V63+V89</f>
        <v>23873549.45</v>
      </c>
      <c r="W97" s="90">
        <f>+W24+W26+W33+W36+W39+W42+W45+W48+W51+W66+W69+W87+W91+W54+W57+W60+W63+W89</f>
        <v>156009.79000000004</v>
      </c>
      <c r="X97" s="178">
        <f>+X24+X26+X33+X36+X39+X42+X45+X48+X51+X66+X69+X87+X91+X54+X57+X60+X63+X89</f>
        <v>2829.79</v>
      </c>
      <c r="Y97" s="38"/>
      <c r="AA97" s="67"/>
    </row>
    <row r="98" spans="1:27" s="39" customFormat="1" ht="13.5" thickBot="1">
      <c r="A98" s="215" t="s">
        <v>149</v>
      </c>
      <c r="B98" s="216"/>
      <c r="C98" s="217"/>
      <c r="D98" s="217"/>
      <c r="E98" s="217"/>
      <c r="F98" s="217"/>
      <c r="G98" s="217"/>
      <c r="H98" s="217"/>
      <c r="I98" s="217"/>
      <c r="J98" s="217"/>
      <c r="K98" s="217"/>
      <c r="L98" s="217"/>
      <c r="M98" s="217"/>
      <c r="N98" s="217"/>
      <c r="O98" s="217"/>
      <c r="P98" s="218"/>
      <c r="Q98" s="218"/>
      <c r="R98" s="217"/>
      <c r="S98" s="217"/>
      <c r="T98" s="218"/>
      <c r="U98" s="217"/>
      <c r="V98" s="217"/>
      <c r="W98" s="217"/>
      <c r="X98" s="219"/>
      <c r="Y98" s="38"/>
      <c r="AA98" s="67"/>
    </row>
    <row r="99" spans="1:27" s="39" customFormat="1" ht="12.75">
      <c r="A99" s="163" t="s">
        <v>48</v>
      </c>
      <c r="B99" s="132" t="s">
        <v>48</v>
      </c>
      <c r="C99" s="38"/>
      <c r="D99" s="38"/>
      <c r="E99" s="38"/>
      <c r="F99" s="38"/>
      <c r="G99" s="38"/>
      <c r="H99" s="38"/>
      <c r="I99" s="38" t="s">
        <v>151</v>
      </c>
      <c r="J99" s="38"/>
      <c r="K99" s="38"/>
      <c r="L99" s="38" t="s">
        <v>169</v>
      </c>
      <c r="M99" s="38"/>
      <c r="N99" s="38"/>
      <c r="O99" s="38"/>
      <c r="P99" s="244"/>
      <c r="Q99" s="258"/>
      <c r="R99" s="38" t="s">
        <v>1</v>
      </c>
      <c r="S99" s="38"/>
      <c r="T99" s="203"/>
      <c r="U99" s="38"/>
      <c r="V99" s="38"/>
      <c r="W99" s="38"/>
      <c r="X99" s="171"/>
      <c r="Y99" s="38"/>
      <c r="AA99" s="172"/>
    </row>
    <row r="100" spans="1:27" s="39" customFormat="1" ht="12.75">
      <c r="A100" s="163"/>
      <c r="B100" s="132"/>
      <c r="C100" s="38"/>
      <c r="D100" s="38"/>
      <c r="E100" s="38"/>
      <c r="F100" s="38"/>
      <c r="G100" s="38"/>
      <c r="H100" s="38"/>
      <c r="I100" s="38"/>
      <c r="J100" s="38"/>
      <c r="K100" s="38"/>
      <c r="L100" s="38"/>
      <c r="M100" s="38"/>
      <c r="N100" s="38"/>
      <c r="O100" s="38"/>
      <c r="P100" s="203"/>
      <c r="Q100" s="203"/>
      <c r="R100" s="38"/>
      <c r="S100" s="38"/>
      <c r="T100" s="203"/>
      <c r="U100" s="38"/>
      <c r="V100" s="38"/>
      <c r="W100" s="38"/>
      <c r="X100" s="171"/>
      <c r="Y100" s="38"/>
      <c r="AA100" s="172"/>
    </row>
    <row r="101" spans="1:27" s="39" customFormat="1" ht="12.75">
      <c r="A101" s="163"/>
      <c r="B101" s="132"/>
      <c r="C101" s="38"/>
      <c r="D101" s="38"/>
      <c r="E101" s="38"/>
      <c r="F101" s="38"/>
      <c r="G101" s="38"/>
      <c r="H101" s="38"/>
      <c r="I101" s="38"/>
      <c r="J101" s="38"/>
      <c r="K101" s="38"/>
      <c r="L101" s="38"/>
      <c r="M101" s="38"/>
      <c r="N101" s="38"/>
      <c r="O101" s="38"/>
      <c r="P101" s="203"/>
      <c r="Q101" s="203"/>
      <c r="R101" s="38"/>
      <c r="S101" s="38"/>
      <c r="T101" s="203"/>
      <c r="U101" s="38"/>
      <c r="V101" s="38"/>
      <c r="W101" s="38"/>
      <c r="X101" s="171"/>
      <c r="Y101" s="38"/>
      <c r="AA101" s="172"/>
    </row>
    <row r="102" spans="1:27" s="39" customFormat="1" ht="12.75">
      <c r="A102" s="231" t="s">
        <v>104</v>
      </c>
      <c r="B102" s="42" t="s">
        <v>120</v>
      </c>
      <c r="C102" s="125"/>
      <c r="D102" s="125"/>
      <c r="E102" s="125"/>
      <c r="F102" s="125"/>
      <c r="G102" s="125"/>
      <c r="H102" s="125"/>
      <c r="I102" s="39" t="s">
        <v>167</v>
      </c>
      <c r="J102" s="125"/>
      <c r="K102" s="125"/>
      <c r="L102" s="125" t="s">
        <v>152</v>
      </c>
      <c r="M102" s="125"/>
      <c r="N102" s="125"/>
      <c r="O102" s="125"/>
      <c r="P102" s="232"/>
      <c r="Q102" s="232"/>
      <c r="R102" s="126" t="s">
        <v>121</v>
      </c>
      <c r="S102" s="126"/>
      <c r="T102" s="203"/>
      <c r="U102" s="38"/>
      <c r="V102" s="125"/>
      <c r="W102" s="125"/>
      <c r="X102" s="233"/>
      <c r="Y102" s="38"/>
      <c r="AA102" s="172"/>
    </row>
    <row r="103" spans="1:28" ht="12.75">
      <c r="A103" s="234" t="s">
        <v>52</v>
      </c>
      <c r="B103" s="235" t="s">
        <v>49</v>
      </c>
      <c r="C103" s="236"/>
      <c r="D103" s="236"/>
      <c r="E103" s="236"/>
      <c r="F103" s="236"/>
      <c r="G103" s="236"/>
      <c r="H103" s="235"/>
      <c r="I103" s="33" t="s">
        <v>168</v>
      </c>
      <c r="J103" s="236"/>
      <c r="K103" s="236"/>
      <c r="L103" s="236" t="s">
        <v>153</v>
      </c>
      <c r="M103" s="236"/>
      <c r="N103" s="236"/>
      <c r="O103" s="236"/>
      <c r="P103" s="237"/>
      <c r="Q103" s="237"/>
      <c r="R103" s="235" t="s">
        <v>122</v>
      </c>
      <c r="S103" s="235"/>
      <c r="T103" s="181"/>
      <c r="U103" s="36"/>
      <c r="V103" s="235"/>
      <c r="W103" s="235"/>
      <c r="X103" s="238"/>
      <c r="Y103" s="36"/>
      <c r="Z103" s="36"/>
      <c r="AA103" s="36"/>
      <c r="AB103" s="36"/>
    </row>
    <row r="104" spans="1:27" ht="13.5" thickBot="1">
      <c r="A104" s="239" t="s">
        <v>2</v>
      </c>
      <c r="B104" s="240" t="s">
        <v>2</v>
      </c>
      <c r="C104" s="127"/>
      <c r="D104" s="127"/>
      <c r="E104" s="127"/>
      <c r="F104" s="127"/>
      <c r="G104" s="127"/>
      <c r="H104" s="240"/>
      <c r="I104" s="127"/>
      <c r="J104" s="127"/>
      <c r="K104" s="127"/>
      <c r="L104" s="127"/>
      <c r="M104" s="127"/>
      <c r="N104" s="127"/>
      <c r="O104" s="127"/>
      <c r="P104" s="204"/>
      <c r="Q104" s="204"/>
      <c r="R104" s="127" t="s">
        <v>2</v>
      </c>
      <c r="S104" s="127"/>
      <c r="T104" s="214"/>
      <c r="U104" s="128"/>
      <c r="V104" s="127"/>
      <c r="W104" s="127"/>
      <c r="X104" s="129"/>
      <c r="Y104" s="36"/>
      <c r="AA104" s="130"/>
    </row>
    <row r="105" ht="12.75"/>
    <row r="106" ht="12.75"/>
  </sheetData>
  <sheetProtection/>
  <mergeCells count="23">
    <mergeCell ref="A11:A15"/>
    <mergeCell ref="B11:B15"/>
    <mergeCell ref="U1:X1"/>
    <mergeCell ref="A2:X2"/>
    <mergeCell ref="A3:X3"/>
    <mergeCell ref="F12:F15"/>
    <mergeCell ref="H12:H15"/>
    <mergeCell ref="I12:I15"/>
    <mergeCell ref="X13:X15"/>
    <mergeCell ref="K11:O11"/>
    <mergeCell ref="P11:T11"/>
    <mergeCell ref="U11:X11"/>
    <mergeCell ref="AA13:AA15"/>
    <mergeCell ref="W13:W15"/>
    <mergeCell ref="W12:X12"/>
    <mergeCell ref="U12:U15"/>
    <mergeCell ref="V12:V15"/>
    <mergeCell ref="C11:E11"/>
    <mergeCell ref="F11:J11"/>
    <mergeCell ref="C12:C15"/>
    <mergeCell ref="D12:D15"/>
    <mergeCell ref="E12:E15"/>
    <mergeCell ref="G12:G15"/>
  </mergeCells>
  <printOptions/>
  <pageMargins left="0.1" right="0.2" top="0.24" bottom="0.5" header="0.18" footer="0"/>
  <pageSetup horizontalDpi="600" verticalDpi="600" orientation="landscape" paperSize="5" scale="60" r:id="rId2"/>
  <drawing r:id="rId1"/>
</worksheet>
</file>

<file path=xl/worksheets/sheet2.xml><?xml version="1.0" encoding="utf-8"?>
<worksheet xmlns="http://schemas.openxmlformats.org/spreadsheetml/2006/main" xmlns:r="http://schemas.openxmlformats.org/officeDocument/2006/relationships">
  <sheetPr>
    <tabColor indexed="13"/>
  </sheetPr>
  <dimension ref="B2:Q40"/>
  <sheetViews>
    <sheetView view="pageLayout" zoomScaleNormal="90" workbookViewId="0" topLeftCell="A25">
      <selection activeCell="A21" sqref="A21"/>
    </sheetView>
  </sheetViews>
  <sheetFormatPr defaultColWidth="9.140625" defaultRowHeight="30.75" customHeight="1"/>
  <cols>
    <col min="1" max="1" width="2.8515625" style="0" customWidth="1"/>
    <col min="2" max="2" width="3.00390625" style="0" customWidth="1"/>
    <col min="3" max="3" width="13.00390625" style="0" customWidth="1"/>
    <col min="4" max="4" width="24.7109375" style="0" customWidth="1"/>
    <col min="5" max="5" width="14.8515625" style="0" customWidth="1"/>
    <col min="8" max="8" width="14.00390625" style="0" customWidth="1"/>
    <col min="10" max="10" width="15.140625" style="0" customWidth="1"/>
    <col min="12" max="12" width="14.57421875" style="0" customWidth="1"/>
    <col min="13" max="13" width="19.00390625" style="0" customWidth="1"/>
    <col min="14" max="14" width="16.00390625" style="0" customWidth="1"/>
    <col min="15" max="15" width="20.140625" style="0" customWidth="1"/>
    <col min="16" max="16" width="26.57421875" style="0" customWidth="1"/>
    <col min="17" max="17" width="5.00390625" style="0" customWidth="1"/>
  </cols>
  <sheetData>
    <row r="1" ht="16.5" customHeight="1" thickBot="1"/>
    <row r="2" spans="2:17" ht="16.5" customHeight="1">
      <c r="B2" s="4"/>
      <c r="C2" s="5"/>
      <c r="D2" s="5"/>
      <c r="E2" s="5"/>
      <c r="F2" s="5"/>
      <c r="G2" s="5"/>
      <c r="H2" s="5"/>
      <c r="I2" s="5"/>
      <c r="J2" s="5"/>
      <c r="K2" s="5"/>
      <c r="L2" s="5"/>
      <c r="M2" s="5"/>
      <c r="N2" s="5"/>
      <c r="O2" s="283" t="s">
        <v>57</v>
      </c>
      <c r="P2" s="283"/>
      <c r="Q2" s="284"/>
    </row>
    <row r="3" spans="2:17" ht="18" customHeight="1">
      <c r="B3" s="288" t="s">
        <v>53</v>
      </c>
      <c r="C3" s="289"/>
      <c r="D3" s="289"/>
      <c r="E3" s="289"/>
      <c r="F3" s="289"/>
      <c r="G3" s="289"/>
      <c r="H3" s="289"/>
      <c r="I3" s="289"/>
      <c r="J3" s="289"/>
      <c r="K3" s="289"/>
      <c r="L3" s="289"/>
      <c r="M3" s="289"/>
      <c r="N3" s="289"/>
      <c r="O3" s="289"/>
      <c r="P3" s="289"/>
      <c r="Q3" s="290"/>
    </row>
    <row r="4" spans="2:17" ht="16.5" customHeight="1">
      <c r="B4" s="288" t="s">
        <v>3</v>
      </c>
      <c r="C4" s="289"/>
      <c r="D4" s="289"/>
      <c r="E4" s="289"/>
      <c r="F4" s="289"/>
      <c r="G4" s="289"/>
      <c r="H4" s="289"/>
      <c r="I4" s="289"/>
      <c r="J4" s="289"/>
      <c r="K4" s="289"/>
      <c r="L4" s="289"/>
      <c r="M4" s="289"/>
      <c r="N4" s="289"/>
      <c r="O4" s="289"/>
      <c r="P4" s="289"/>
      <c r="Q4" s="290"/>
    </row>
    <row r="5" spans="2:17" ht="12.75" customHeight="1">
      <c r="B5" s="6"/>
      <c r="C5" s="2"/>
      <c r="D5" s="3"/>
      <c r="E5" s="3"/>
      <c r="F5" s="3"/>
      <c r="G5" s="3"/>
      <c r="H5" s="3"/>
      <c r="I5" s="3"/>
      <c r="J5" s="3"/>
      <c r="K5" s="3"/>
      <c r="L5" s="3"/>
      <c r="M5" s="3"/>
      <c r="N5" s="3"/>
      <c r="O5" s="3"/>
      <c r="P5" s="3"/>
      <c r="Q5" s="7"/>
    </row>
    <row r="6" spans="2:17" ht="20.25" customHeight="1">
      <c r="B6" s="8" t="s">
        <v>30</v>
      </c>
      <c r="C6" s="285" t="s">
        <v>56</v>
      </c>
      <c r="D6" s="285"/>
      <c r="E6" s="285"/>
      <c r="F6" s="285"/>
      <c r="G6" s="285"/>
      <c r="H6" s="285"/>
      <c r="I6" s="285"/>
      <c r="J6" s="285"/>
      <c r="K6" s="285"/>
      <c r="L6" s="285"/>
      <c r="M6" s="285"/>
      <c r="N6" s="285"/>
      <c r="O6" s="285"/>
      <c r="P6" s="285"/>
      <c r="Q6" s="9"/>
    </row>
    <row r="7" spans="2:17" ht="19.5" customHeight="1">
      <c r="B7" s="10"/>
      <c r="C7" s="11" t="s">
        <v>31</v>
      </c>
      <c r="D7" s="286" t="s">
        <v>58</v>
      </c>
      <c r="E7" s="286"/>
      <c r="F7" s="286"/>
      <c r="G7" s="286"/>
      <c r="H7" s="286"/>
      <c r="I7" s="286"/>
      <c r="J7" s="286"/>
      <c r="K7" s="286"/>
      <c r="L7" s="286"/>
      <c r="M7" s="286"/>
      <c r="N7" s="286"/>
      <c r="O7" s="286"/>
      <c r="P7" s="286"/>
      <c r="Q7" s="9"/>
    </row>
    <row r="8" spans="2:17" ht="97.5" customHeight="1">
      <c r="B8" s="10"/>
      <c r="C8" s="11"/>
      <c r="D8" s="293" t="s">
        <v>77</v>
      </c>
      <c r="E8" s="293"/>
      <c r="F8" s="293"/>
      <c r="G8" s="293"/>
      <c r="H8" s="293"/>
      <c r="I8" s="293"/>
      <c r="J8" s="293"/>
      <c r="K8" s="293"/>
      <c r="L8" s="293"/>
      <c r="M8" s="293"/>
      <c r="N8" s="293"/>
      <c r="O8" s="293"/>
      <c r="P8" s="293"/>
      <c r="Q8" s="9"/>
    </row>
    <row r="9" spans="2:17" ht="33" customHeight="1">
      <c r="B9" s="17"/>
      <c r="C9" s="11" t="s">
        <v>32</v>
      </c>
      <c r="D9" s="287" t="s">
        <v>88</v>
      </c>
      <c r="E9" s="287"/>
      <c r="F9" s="287"/>
      <c r="G9" s="287"/>
      <c r="H9" s="287"/>
      <c r="I9" s="287"/>
      <c r="J9" s="287"/>
      <c r="K9" s="287"/>
      <c r="L9" s="287"/>
      <c r="M9" s="287"/>
      <c r="N9" s="287"/>
      <c r="O9" s="287"/>
      <c r="P9" s="287"/>
      <c r="Q9" s="12"/>
    </row>
    <row r="10" spans="2:17" ht="21" customHeight="1">
      <c r="B10" s="10"/>
      <c r="C10" s="11" t="s">
        <v>33</v>
      </c>
      <c r="D10" s="21" t="s">
        <v>103</v>
      </c>
      <c r="E10" s="20"/>
      <c r="F10" s="20"/>
      <c r="G10" s="20"/>
      <c r="H10" s="20"/>
      <c r="I10" s="20"/>
      <c r="J10" s="20"/>
      <c r="K10" s="20"/>
      <c r="L10" s="20"/>
      <c r="M10" s="20"/>
      <c r="N10" s="20"/>
      <c r="O10" s="20"/>
      <c r="P10" s="20"/>
      <c r="Q10" s="12"/>
    </row>
    <row r="11" spans="2:17" ht="33.75" customHeight="1">
      <c r="B11" s="10"/>
      <c r="C11" s="22" t="s">
        <v>34</v>
      </c>
      <c r="D11" s="291" t="s">
        <v>90</v>
      </c>
      <c r="E11" s="291"/>
      <c r="F11" s="291"/>
      <c r="G11" s="291"/>
      <c r="H11" s="291"/>
      <c r="I11" s="291"/>
      <c r="J11" s="291"/>
      <c r="K11" s="291"/>
      <c r="L11" s="291"/>
      <c r="M11" s="291"/>
      <c r="N11" s="291"/>
      <c r="O11" s="291"/>
      <c r="P11" s="291"/>
      <c r="Q11" s="13"/>
    </row>
    <row r="12" spans="2:17" ht="20.25" customHeight="1">
      <c r="B12" s="10"/>
      <c r="C12" s="22" t="s">
        <v>35</v>
      </c>
      <c r="D12" s="281" t="s">
        <v>78</v>
      </c>
      <c r="E12" s="281"/>
      <c r="F12" s="281"/>
      <c r="G12" s="281"/>
      <c r="H12" s="281"/>
      <c r="I12" s="281"/>
      <c r="J12" s="281"/>
      <c r="K12" s="281"/>
      <c r="L12" s="281"/>
      <c r="M12" s="281"/>
      <c r="N12" s="281"/>
      <c r="O12" s="281"/>
      <c r="P12" s="281"/>
      <c r="Q12" s="7"/>
    </row>
    <row r="13" spans="2:17" ht="53.25" customHeight="1">
      <c r="B13" s="10"/>
      <c r="C13" s="24"/>
      <c r="D13" s="292" t="s">
        <v>61</v>
      </c>
      <c r="E13" s="292"/>
      <c r="F13" s="292"/>
      <c r="G13" s="292"/>
      <c r="H13" s="292"/>
      <c r="I13" s="292"/>
      <c r="J13" s="292"/>
      <c r="K13" s="292"/>
      <c r="L13" s="292"/>
      <c r="M13" s="292"/>
      <c r="N13" s="292"/>
      <c r="O13" s="292"/>
      <c r="P13" s="292"/>
      <c r="Q13" s="13"/>
    </row>
    <row r="14" spans="2:17" ht="18.75" customHeight="1">
      <c r="B14" s="10"/>
      <c r="C14" s="25" t="s">
        <v>76</v>
      </c>
      <c r="D14" s="282" t="s">
        <v>80</v>
      </c>
      <c r="E14" s="282"/>
      <c r="F14" s="282"/>
      <c r="G14" s="282"/>
      <c r="H14" s="282"/>
      <c r="I14" s="282"/>
      <c r="J14" s="282"/>
      <c r="K14" s="282"/>
      <c r="L14" s="282"/>
      <c r="M14" s="282"/>
      <c r="N14" s="282"/>
      <c r="O14" s="282"/>
      <c r="P14" s="282"/>
      <c r="Q14" s="7"/>
    </row>
    <row r="15" spans="2:17" ht="18.75" customHeight="1">
      <c r="B15" s="8" t="s">
        <v>36</v>
      </c>
      <c r="C15" s="281" t="s">
        <v>89</v>
      </c>
      <c r="D15" s="281"/>
      <c r="E15" s="281"/>
      <c r="F15" s="281"/>
      <c r="G15" s="281"/>
      <c r="H15" s="281"/>
      <c r="I15" s="281"/>
      <c r="J15" s="281"/>
      <c r="K15" s="281"/>
      <c r="L15" s="281"/>
      <c r="M15" s="281"/>
      <c r="N15" s="281"/>
      <c r="O15" s="281"/>
      <c r="P15" s="281"/>
      <c r="Q15" s="7"/>
    </row>
    <row r="16" spans="2:17" ht="22.5" customHeight="1">
      <c r="B16" s="8" t="s">
        <v>37</v>
      </c>
      <c r="C16" s="282" t="s">
        <v>38</v>
      </c>
      <c r="D16" s="282"/>
      <c r="E16" s="282"/>
      <c r="F16" s="282"/>
      <c r="G16" s="282"/>
      <c r="H16" s="282"/>
      <c r="I16" s="282"/>
      <c r="J16" s="282"/>
      <c r="K16" s="282"/>
      <c r="L16" s="282"/>
      <c r="M16" s="282"/>
      <c r="N16" s="282"/>
      <c r="O16" s="282"/>
      <c r="P16" s="282"/>
      <c r="Q16" s="7"/>
    </row>
    <row r="17" spans="2:17" ht="21" customHeight="1">
      <c r="B17" s="8" t="s">
        <v>39</v>
      </c>
      <c r="C17" s="282" t="s">
        <v>45</v>
      </c>
      <c r="D17" s="282"/>
      <c r="E17" s="282"/>
      <c r="F17" s="282"/>
      <c r="G17" s="282"/>
      <c r="H17" s="282"/>
      <c r="I17" s="282"/>
      <c r="J17" s="282"/>
      <c r="K17" s="282"/>
      <c r="L17" s="282"/>
      <c r="M17" s="282"/>
      <c r="N17" s="282"/>
      <c r="O17" s="282"/>
      <c r="P17" s="282"/>
      <c r="Q17" s="7"/>
    </row>
    <row r="18" spans="2:17" ht="15" customHeight="1">
      <c r="B18" s="10"/>
      <c r="C18" s="26"/>
      <c r="D18" s="21" t="s">
        <v>62</v>
      </c>
      <c r="E18" s="21"/>
      <c r="F18" s="21"/>
      <c r="G18" s="21"/>
      <c r="H18" s="21"/>
      <c r="I18" s="21"/>
      <c r="J18" s="21"/>
      <c r="K18" s="21"/>
      <c r="L18" s="26"/>
      <c r="M18" s="26"/>
      <c r="N18" s="26"/>
      <c r="O18" s="26"/>
      <c r="P18" s="26"/>
      <c r="Q18" s="7"/>
    </row>
    <row r="19" spans="2:17" ht="36.75" customHeight="1">
      <c r="B19" s="10"/>
      <c r="C19" s="26"/>
      <c r="D19" s="281" t="s">
        <v>79</v>
      </c>
      <c r="E19" s="281"/>
      <c r="F19" s="281"/>
      <c r="G19" s="281"/>
      <c r="H19" s="281"/>
      <c r="I19" s="281"/>
      <c r="J19" s="281"/>
      <c r="K19" s="281"/>
      <c r="L19" s="281"/>
      <c r="M19" s="281"/>
      <c r="N19" s="281"/>
      <c r="O19" s="281"/>
      <c r="P19" s="281"/>
      <c r="Q19" s="7"/>
    </row>
    <row r="20" spans="2:17" ht="23.25" customHeight="1">
      <c r="B20" s="10"/>
      <c r="C20" s="26"/>
      <c r="D20" s="282" t="s">
        <v>46</v>
      </c>
      <c r="E20" s="282"/>
      <c r="F20" s="282"/>
      <c r="G20" s="282"/>
      <c r="H20" s="282"/>
      <c r="I20" s="282"/>
      <c r="J20" s="282"/>
      <c r="K20" s="282"/>
      <c r="L20" s="282"/>
      <c r="M20" s="282"/>
      <c r="N20" s="282"/>
      <c r="O20" s="282"/>
      <c r="P20" s="282"/>
      <c r="Q20" s="7"/>
    </row>
    <row r="21" spans="2:17" ht="16.5" customHeight="1">
      <c r="B21" s="8" t="s">
        <v>40</v>
      </c>
      <c r="C21" s="26" t="s">
        <v>72</v>
      </c>
      <c r="D21" s="26"/>
      <c r="E21" s="26"/>
      <c r="F21" s="26"/>
      <c r="G21" s="26"/>
      <c r="H21" s="26"/>
      <c r="I21" s="26"/>
      <c r="J21" s="26"/>
      <c r="K21" s="26"/>
      <c r="L21" s="26"/>
      <c r="M21" s="26"/>
      <c r="N21" s="26"/>
      <c r="O21" s="26"/>
      <c r="P21" s="26"/>
      <c r="Q21" s="13"/>
    </row>
    <row r="22" spans="2:17" ht="15" customHeight="1">
      <c r="B22" s="10"/>
      <c r="C22" s="23"/>
      <c r="D22" s="21" t="s">
        <v>41</v>
      </c>
      <c r="E22" s="21"/>
      <c r="F22" s="21"/>
      <c r="G22" s="21"/>
      <c r="H22" s="21"/>
      <c r="I22" s="21"/>
      <c r="J22" s="21"/>
      <c r="K22" s="21"/>
      <c r="L22" s="21"/>
      <c r="M22" s="21"/>
      <c r="N22" s="21"/>
      <c r="O22" s="21"/>
      <c r="P22" s="21"/>
      <c r="Q22" s="7"/>
    </row>
    <row r="23" spans="2:17" ht="15" customHeight="1">
      <c r="B23" s="10"/>
      <c r="C23" s="23"/>
      <c r="D23" s="26" t="s">
        <v>71</v>
      </c>
      <c r="E23" s="21"/>
      <c r="F23" s="21"/>
      <c r="G23" s="21"/>
      <c r="H23" s="21"/>
      <c r="I23" s="21"/>
      <c r="J23" s="21"/>
      <c r="K23" s="21"/>
      <c r="L23" s="21"/>
      <c r="M23" s="21"/>
      <c r="N23" s="21"/>
      <c r="O23" s="21"/>
      <c r="P23" s="21"/>
      <c r="Q23" s="7"/>
    </row>
    <row r="24" spans="2:17" s="29" customFormat="1" ht="19.5" customHeight="1">
      <c r="B24" s="10"/>
      <c r="C24" s="23"/>
      <c r="D24" s="26" t="s">
        <v>101</v>
      </c>
      <c r="E24" s="26"/>
      <c r="F24" s="26"/>
      <c r="G24" s="26"/>
      <c r="H24" s="26"/>
      <c r="I24" s="26"/>
      <c r="J24" s="26"/>
      <c r="K24" s="26"/>
      <c r="L24" s="26"/>
      <c r="M24" s="26"/>
      <c r="N24" s="26"/>
      <c r="O24" s="26"/>
      <c r="P24" s="26"/>
      <c r="Q24" s="27"/>
    </row>
    <row r="25" spans="2:17" ht="18" customHeight="1">
      <c r="B25" s="10"/>
      <c r="C25" s="23"/>
      <c r="D25" s="26" t="s">
        <v>97</v>
      </c>
      <c r="E25" s="26"/>
      <c r="F25" s="26"/>
      <c r="G25" s="26"/>
      <c r="H25" s="26"/>
      <c r="I25" s="26"/>
      <c r="J25" s="26"/>
      <c r="K25" s="26"/>
      <c r="L25" s="26"/>
      <c r="M25" s="26"/>
      <c r="N25" s="26"/>
      <c r="O25" s="26"/>
      <c r="P25" s="26"/>
      <c r="Q25" s="27"/>
    </row>
    <row r="26" spans="2:17" ht="17.25" customHeight="1">
      <c r="B26" s="10"/>
      <c r="C26" s="23"/>
      <c r="D26" s="21" t="s">
        <v>86</v>
      </c>
      <c r="E26" s="21"/>
      <c r="F26" s="21"/>
      <c r="G26" s="21"/>
      <c r="H26" s="21"/>
      <c r="I26" s="21"/>
      <c r="J26" s="21"/>
      <c r="K26" s="21"/>
      <c r="L26" s="21"/>
      <c r="M26" s="21"/>
      <c r="N26" s="21"/>
      <c r="O26" s="21"/>
      <c r="P26" s="26"/>
      <c r="Q26" s="7"/>
    </row>
    <row r="27" spans="2:17" ht="18.75" customHeight="1">
      <c r="B27" s="8" t="s">
        <v>42</v>
      </c>
      <c r="C27" s="282" t="s">
        <v>94</v>
      </c>
      <c r="D27" s="282"/>
      <c r="E27" s="282"/>
      <c r="F27" s="282"/>
      <c r="G27" s="282"/>
      <c r="H27" s="282"/>
      <c r="I27" s="282"/>
      <c r="J27" s="282"/>
      <c r="K27" s="282"/>
      <c r="L27" s="282"/>
      <c r="M27" s="282"/>
      <c r="N27" s="282"/>
      <c r="O27" s="282"/>
      <c r="P27" s="282"/>
      <c r="Q27" s="7"/>
    </row>
    <row r="28" spans="2:17" ht="19.5" customHeight="1">
      <c r="B28" s="10"/>
      <c r="C28" s="23"/>
      <c r="D28" s="26" t="s">
        <v>84</v>
      </c>
      <c r="E28" s="26"/>
      <c r="F28" s="26"/>
      <c r="G28" s="26"/>
      <c r="H28" s="26"/>
      <c r="I28" s="26"/>
      <c r="J28" s="26"/>
      <c r="K28" s="26"/>
      <c r="L28" s="26"/>
      <c r="M28" s="26"/>
      <c r="N28" s="26"/>
      <c r="O28" s="26"/>
      <c r="P28" s="26"/>
      <c r="Q28" s="7"/>
    </row>
    <row r="29" spans="2:17" ht="17.25" customHeight="1">
      <c r="B29" s="10"/>
      <c r="C29" s="23"/>
      <c r="D29" s="282" t="s">
        <v>95</v>
      </c>
      <c r="E29" s="282"/>
      <c r="F29" s="282"/>
      <c r="G29" s="282"/>
      <c r="H29" s="282"/>
      <c r="I29" s="282"/>
      <c r="J29" s="282"/>
      <c r="K29" s="282"/>
      <c r="L29" s="282"/>
      <c r="M29" s="282"/>
      <c r="N29" s="282"/>
      <c r="O29" s="282"/>
      <c r="P29" s="282"/>
      <c r="Q29" s="7"/>
    </row>
    <row r="30" spans="2:17" ht="36.75" customHeight="1">
      <c r="B30" s="8" t="s">
        <v>43</v>
      </c>
      <c r="C30" s="281" t="s">
        <v>91</v>
      </c>
      <c r="D30" s="281"/>
      <c r="E30" s="281"/>
      <c r="F30" s="281"/>
      <c r="G30" s="281"/>
      <c r="H30" s="281"/>
      <c r="I30" s="281"/>
      <c r="J30" s="281"/>
      <c r="K30" s="281"/>
      <c r="L30" s="281"/>
      <c r="M30" s="281"/>
      <c r="N30" s="281"/>
      <c r="O30" s="281"/>
      <c r="P30" s="281"/>
      <c r="Q30" s="7"/>
    </row>
    <row r="31" spans="2:17" ht="15.75" customHeight="1">
      <c r="B31" s="10"/>
      <c r="C31" s="26"/>
      <c r="D31" s="282" t="s">
        <v>85</v>
      </c>
      <c r="E31" s="282"/>
      <c r="F31" s="282"/>
      <c r="G31" s="282"/>
      <c r="H31" s="282"/>
      <c r="I31" s="282"/>
      <c r="J31" s="282"/>
      <c r="K31" s="282"/>
      <c r="L31" s="282"/>
      <c r="M31" s="282"/>
      <c r="N31" s="282"/>
      <c r="O31" s="282"/>
      <c r="P31" s="282"/>
      <c r="Q31" s="7"/>
    </row>
    <row r="32" spans="2:17" ht="18.75" customHeight="1">
      <c r="B32" s="10"/>
      <c r="C32" s="23"/>
      <c r="D32" s="26" t="s">
        <v>96</v>
      </c>
      <c r="E32" s="26"/>
      <c r="F32" s="26"/>
      <c r="G32" s="26"/>
      <c r="H32" s="26"/>
      <c r="I32" s="26"/>
      <c r="J32" s="26"/>
      <c r="K32" s="26"/>
      <c r="L32" s="26"/>
      <c r="M32" s="26"/>
      <c r="N32" s="26"/>
      <c r="O32" s="26"/>
      <c r="P32" s="26"/>
      <c r="Q32" s="7"/>
    </row>
    <row r="33" spans="2:17" ht="18" customHeight="1">
      <c r="B33" s="8" t="s">
        <v>44</v>
      </c>
      <c r="C33" s="26" t="s">
        <v>73</v>
      </c>
      <c r="D33" s="26"/>
      <c r="E33" s="26"/>
      <c r="F33" s="26"/>
      <c r="G33" s="26"/>
      <c r="H33" s="26"/>
      <c r="I33" s="26"/>
      <c r="J33" s="26"/>
      <c r="K33" s="26"/>
      <c r="L33" s="26"/>
      <c r="M33" s="26"/>
      <c r="N33" s="26"/>
      <c r="O33" s="26"/>
      <c r="P33" s="26"/>
      <c r="Q33" s="7"/>
    </row>
    <row r="34" spans="2:17" ht="18" customHeight="1">
      <c r="B34" s="8"/>
      <c r="C34" s="23"/>
      <c r="D34" s="26" t="s">
        <v>74</v>
      </c>
      <c r="E34" s="26"/>
      <c r="F34" s="26"/>
      <c r="G34" s="26"/>
      <c r="H34" s="26"/>
      <c r="I34" s="26"/>
      <c r="J34" s="26"/>
      <c r="K34" s="26"/>
      <c r="L34" s="26"/>
      <c r="M34" s="26"/>
      <c r="N34" s="26"/>
      <c r="O34" s="26"/>
      <c r="P34" s="26"/>
      <c r="Q34" s="7"/>
    </row>
    <row r="35" spans="2:17" ht="16.5" customHeight="1">
      <c r="B35" s="10"/>
      <c r="C35" s="26"/>
      <c r="D35" s="26" t="s">
        <v>75</v>
      </c>
      <c r="E35" s="26"/>
      <c r="F35" s="26"/>
      <c r="G35" s="26"/>
      <c r="H35" s="26"/>
      <c r="I35" s="26"/>
      <c r="J35" s="26"/>
      <c r="K35" s="26"/>
      <c r="L35" s="26"/>
      <c r="M35" s="26"/>
      <c r="N35" s="26"/>
      <c r="O35" s="26"/>
      <c r="P35" s="26"/>
      <c r="Q35" s="7"/>
    </row>
    <row r="36" spans="2:17" ht="16.5" customHeight="1">
      <c r="B36" s="10"/>
      <c r="C36" s="14"/>
      <c r="D36" s="286" t="s">
        <v>100</v>
      </c>
      <c r="E36" s="286"/>
      <c r="F36" s="286"/>
      <c r="G36" s="286"/>
      <c r="H36" s="286"/>
      <c r="I36" s="286"/>
      <c r="J36" s="286"/>
      <c r="K36" s="286"/>
      <c r="L36" s="286"/>
      <c r="M36" s="286"/>
      <c r="N36" s="286"/>
      <c r="O36" s="286"/>
      <c r="P36" s="286"/>
      <c r="Q36" s="7"/>
    </row>
    <row r="37" spans="2:17" s="32" customFormat="1" ht="16.5" customHeight="1">
      <c r="B37" s="30" t="s">
        <v>99</v>
      </c>
      <c r="C37" s="26" t="s">
        <v>102</v>
      </c>
      <c r="D37" s="28"/>
      <c r="E37" s="28"/>
      <c r="F37" s="28"/>
      <c r="G37" s="28"/>
      <c r="H37" s="28"/>
      <c r="I37" s="28"/>
      <c r="J37" s="28"/>
      <c r="K37" s="28"/>
      <c r="L37" s="28"/>
      <c r="M37" s="28"/>
      <c r="N37" s="28"/>
      <c r="O37" s="28"/>
      <c r="P37" s="28"/>
      <c r="Q37" s="31"/>
    </row>
    <row r="38" spans="2:17" ht="18" customHeight="1" thickBot="1">
      <c r="B38" s="18" t="s">
        <v>98</v>
      </c>
      <c r="C38" s="19"/>
      <c r="D38" s="19"/>
      <c r="E38" s="19"/>
      <c r="F38" s="19"/>
      <c r="G38" s="19"/>
      <c r="H38" s="19"/>
      <c r="I38" s="19"/>
      <c r="J38" s="19"/>
      <c r="K38" s="19"/>
      <c r="L38" s="19"/>
      <c r="M38" s="19"/>
      <c r="N38" s="19"/>
      <c r="O38" s="19"/>
      <c r="P38" s="19"/>
      <c r="Q38" s="16"/>
    </row>
    <row r="39" ht="15.75" customHeight="1">
      <c r="B39" s="15"/>
    </row>
    <row r="40" spans="2:3" ht="30.75" customHeight="1">
      <c r="B40" s="15"/>
      <c r="C40" s="1"/>
    </row>
  </sheetData>
  <sheetProtection/>
  <mergeCells count="21">
    <mergeCell ref="C15:P15"/>
    <mergeCell ref="D36:P36"/>
    <mergeCell ref="D11:P11"/>
    <mergeCell ref="D13:P13"/>
    <mergeCell ref="D31:P31"/>
    <mergeCell ref="D20:P20"/>
    <mergeCell ref="B4:Q4"/>
    <mergeCell ref="D8:P8"/>
    <mergeCell ref="D14:P14"/>
    <mergeCell ref="D29:P29"/>
    <mergeCell ref="D12:P12"/>
    <mergeCell ref="C30:P30"/>
    <mergeCell ref="C27:P27"/>
    <mergeCell ref="C17:P17"/>
    <mergeCell ref="O2:Q2"/>
    <mergeCell ref="C6:P6"/>
    <mergeCell ref="D7:P7"/>
    <mergeCell ref="D9:P9"/>
    <mergeCell ref="B3:Q3"/>
    <mergeCell ref="C16:P16"/>
    <mergeCell ref="D19:P19"/>
  </mergeCells>
  <printOptions horizontalCentered="1"/>
  <pageMargins left="0.46" right="0" top="0.71" bottom="0.17" header="0.2" footer="0.19"/>
  <pageSetup horizontalDpi="600" verticalDpi="600" orientation="landscape" paperSize="12" scale="80" r:id="rId1"/>
  <colBreaks count="1" manualBreakCount="1">
    <brk id="17" max="65535" man="1"/>
  </col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jnavarro</dc:creator>
  <cp:keywords/>
  <dc:description/>
  <cp:lastModifiedBy>CYDRIX</cp:lastModifiedBy>
  <cp:lastPrinted>2018-11-12T10:22:32Z</cp:lastPrinted>
  <dcterms:created xsi:type="dcterms:W3CDTF">2013-07-27T07:31:41Z</dcterms:created>
  <dcterms:modified xsi:type="dcterms:W3CDTF">2018-12-18T09:28:35Z</dcterms:modified>
  <cp:category/>
  <cp:version/>
  <cp:contentType/>
  <cp:contentStatus/>
</cp:coreProperties>
</file>